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.mendez\Desktop\"/>
    </mc:Choice>
  </mc:AlternateContent>
  <bookViews>
    <workbookView xWindow="0" yWindow="0" windowWidth="20610" windowHeight="11640"/>
  </bookViews>
  <sheets>
    <sheet name="FT-Mapa de riesgos" sheetId="2" r:id="rId1"/>
    <sheet name="Hoja1" sheetId="3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xlnm.Print_Area" localSheetId="0">'FT-Mapa de riesgos'!$A$1:$AE$142</definedName>
  </definedNames>
  <calcPr calcId="152511"/>
</workbook>
</file>

<file path=xl/calcChain.xml><?xml version="1.0" encoding="utf-8"?>
<calcChain xmlns="http://schemas.openxmlformats.org/spreadsheetml/2006/main">
  <c r="J116" i="2" l="1"/>
  <c r="R116" i="2"/>
  <c r="S116" i="2" s="1"/>
  <c r="AA116" i="2"/>
  <c r="R117" i="2"/>
  <c r="S117" i="2" s="1"/>
  <c r="R118" i="2"/>
  <c r="S118" i="2" s="1"/>
  <c r="T118" i="2" l="1"/>
  <c r="U116" i="2"/>
  <c r="W116" i="2" s="1"/>
  <c r="T116" i="2"/>
  <c r="T117" i="2"/>
  <c r="V116" i="2" l="1"/>
  <c r="X116" i="2" s="1"/>
  <c r="R22" i="2" l="1"/>
  <c r="T22" i="2" s="1"/>
  <c r="R21" i="2"/>
  <c r="T21" i="2" s="1"/>
  <c r="R20" i="2"/>
  <c r="T20" i="2" s="1"/>
  <c r="J20" i="2"/>
  <c r="V20" i="2" l="1"/>
  <c r="X20" i="2" s="1"/>
  <c r="S21" i="2"/>
  <c r="S20" i="2"/>
  <c r="S22" i="2"/>
  <c r="U20" i="2" l="1"/>
  <c r="W20" i="2" s="1"/>
  <c r="J140" i="2" l="1"/>
  <c r="AA137" i="2" l="1"/>
  <c r="J137" i="2"/>
  <c r="AA134" i="2"/>
  <c r="J134" i="2"/>
  <c r="Z132" i="2" l="1"/>
  <c r="Y132" i="2"/>
  <c r="J132" i="2"/>
  <c r="AA132" i="2" l="1"/>
  <c r="AA131" i="2"/>
  <c r="J131" i="2"/>
  <c r="J130" i="2" l="1"/>
  <c r="J129" i="2" l="1"/>
  <c r="J127" i="2"/>
  <c r="J126" i="2" l="1"/>
  <c r="J124" i="2" l="1"/>
  <c r="R124" i="2"/>
  <c r="S124" i="2" s="1"/>
  <c r="R125" i="2"/>
  <c r="S125" i="2" s="1"/>
  <c r="U124" i="2" l="1"/>
  <c r="W124" i="2" s="1"/>
  <c r="T125" i="2"/>
  <c r="T124" i="2"/>
  <c r="V124" i="2" l="1"/>
  <c r="X124" i="2" s="1"/>
  <c r="Z124" i="2" s="1"/>
  <c r="AA124" i="2" s="1"/>
  <c r="R123" i="2"/>
  <c r="T123" i="2" s="1"/>
  <c r="V123" i="2" s="1"/>
  <c r="X123" i="2" s="1"/>
  <c r="J123" i="2"/>
  <c r="S123" i="2" l="1"/>
  <c r="U123" i="2" s="1"/>
  <c r="W123" i="2" s="1"/>
  <c r="R122" i="2" l="1"/>
  <c r="T122" i="2" s="1"/>
  <c r="R121" i="2"/>
  <c r="T121" i="2" s="1"/>
  <c r="J121" i="2"/>
  <c r="R120" i="2"/>
  <c r="S120" i="2" s="1"/>
  <c r="R119" i="2"/>
  <c r="T119" i="2" s="1"/>
  <c r="J119" i="2"/>
  <c r="V121" i="2" l="1"/>
  <c r="X121" i="2" s="1"/>
  <c r="S121" i="2"/>
  <c r="S122" i="2"/>
  <c r="S119" i="2"/>
  <c r="U119" i="2" s="1"/>
  <c r="W119" i="2" s="1"/>
  <c r="T120" i="2"/>
  <c r="V119" i="2" s="1"/>
  <c r="X119" i="2" s="1"/>
  <c r="U121" i="2" l="1"/>
  <c r="W121" i="2" s="1"/>
  <c r="AA119" i="2"/>
  <c r="K23" i="3" l="1"/>
  <c r="K24" i="3"/>
  <c r="K25" i="3"/>
  <c r="K22" i="3"/>
  <c r="L22" i="3" s="1"/>
  <c r="L23" i="3" l="1"/>
  <c r="L24" i="3"/>
  <c r="L25" i="3" s="1"/>
  <c r="G22" i="3" l="1"/>
  <c r="G18" i="3"/>
  <c r="G14" i="3"/>
  <c r="G10" i="3"/>
  <c r="G6" i="3"/>
  <c r="G2" i="3"/>
  <c r="G25" i="3"/>
  <c r="G24" i="3"/>
  <c r="G23" i="3"/>
  <c r="G21" i="3"/>
  <c r="G20" i="3"/>
  <c r="G19" i="3"/>
  <c r="G17" i="3"/>
  <c r="G16" i="3"/>
  <c r="G15" i="3"/>
  <c r="G13" i="3"/>
  <c r="G12" i="3"/>
  <c r="G11" i="3"/>
  <c r="G9" i="3"/>
  <c r="G8" i="3"/>
  <c r="G7" i="3"/>
  <c r="G5" i="3"/>
  <c r="G4" i="3"/>
  <c r="G3" i="3"/>
  <c r="G1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  <c r="C1" i="3"/>
</calcChain>
</file>

<file path=xl/sharedStrings.xml><?xml version="1.0" encoding="utf-8"?>
<sst xmlns="http://schemas.openxmlformats.org/spreadsheetml/2006/main" count="1782" uniqueCount="611">
  <si>
    <t>ANALISIS Y VALORACION DEL RIESGO</t>
  </si>
  <si>
    <t>NIVEL DEL RIESGO</t>
  </si>
  <si>
    <t>DESCRIPCIÓN</t>
  </si>
  <si>
    <t>RIESGO</t>
  </si>
  <si>
    <t xml:space="preserve">TIPO </t>
  </si>
  <si>
    <t>CAUSAS</t>
  </si>
  <si>
    <t>CONSECUENCIAS</t>
  </si>
  <si>
    <t>PROBABILIDAD</t>
  </si>
  <si>
    <t xml:space="preserve">IMPACTO </t>
  </si>
  <si>
    <t>CONTROLES</t>
  </si>
  <si>
    <t>IMPACTO</t>
  </si>
  <si>
    <t xml:space="preserve">RIESGO RESIDUAL </t>
  </si>
  <si>
    <t>RIESGO INHERENTE</t>
  </si>
  <si>
    <t>IDENTIFICACIÓN DEL RIESGO</t>
  </si>
  <si>
    <t>Rara vez</t>
  </si>
  <si>
    <t>Improbable</t>
  </si>
  <si>
    <t>Posible</t>
  </si>
  <si>
    <t>Casi seguro</t>
  </si>
  <si>
    <t>Insignificante</t>
  </si>
  <si>
    <t>Menor</t>
  </si>
  <si>
    <t>Moderado</t>
  </si>
  <si>
    <t xml:space="preserve">Mayor </t>
  </si>
  <si>
    <t>Catastrofico</t>
  </si>
  <si>
    <t>Probabilidad</t>
  </si>
  <si>
    <t>Impacto</t>
  </si>
  <si>
    <t>Bajo</t>
  </si>
  <si>
    <t>Extremo</t>
  </si>
  <si>
    <t>Verde</t>
  </si>
  <si>
    <t>Amarillo</t>
  </si>
  <si>
    <t>Alto</t>
  </si>
  <si>
    <t>Naranja</t>
  </si>
  <si>
    <t>Rojo</t>
  </si>
  <si>
    <t>Probable</t>
  </si>
  <si>
    <t>Financieros</t>
  </si>
  <si>
    <t>Cumplimiento</t>
  </si>
  <si>
    <t>Imagen o Reputacional</t>
  </si>
  <si>
    <t>Corrupción</t>
  </si>
  <si>
    <t>Estratégicos</t>
  </si>
  <si>
    <t>Tecnológicos</t>
  </si>
  <si>
    <t>¿Esta definido el responsable?</t>
  </si>
  <si>
    <t>¿Cuenta con una periodicidad definida?</t>
  </si>
  <si>
    <t>¿Cuenta con evidencias de la aplicación del control?</t>
  </si>
  <si>
    <t>¿El control esta documentado en una politica y/o procedimiento?</t>
  </si>
  <si>
    <t>Si</t>
  </si>
  <si>
    <t>No</t>
  </si>
  <si>
    <t>¿El control contribuye a disminuir la Probabilidad, el Impacto?</t>
  </si>
  <si>
    <t>Casi Seguro</t>
  </si>
  <si>
    <t>Rara Vez</t>
  </si>
  <si>
    <t xml:space="preserve">Por favor diligencia el formato de acuerdo a las siguientes instrucciones:
1. Diligencie (Describa o seleccione) UNICAMENTE las casillas que se encuentran en verde 
</t>
  </si>
  <si>
    <t>Probalidad</t>
  </si>
  <si>
    <t>Solo Aplica a Probabilidad</t>
  </si>
  <si>
    <t>Solo Aplica a Impacto</t>
  </si>
  <si>
    <t>todas si</t>
  </si>
  <si>
    <t>CUADRANTES A DISMINUIR
Probabilidad</t>
  </si>
  <si>
    <t>CUADRANTES A DISMINUIR
Impacto</t>
  </si>
  <si>
    <t>PUNTAJE DEL CONTROL</t>
  </si>
  <si>
    <t>N° DE CONTROLES A REALIZAR</t>
  </si>
  <si>
    <t xml:space="preserve">DEFINA EL CONTROL </t>
  </si>
  <si>
    <t xml:space="preserve">MITIGACIÓN DEL RIESGO </t>
  </si>
  <si>
    <t>1 Corte 
(Enero - Abril)</t>
  </si>
  <si>
    <t>2 Corte 
(Mayo - Agosto)</t>
  </si>
  <si>
    <t>3 Corte 
(Septiembre - Diciembre)</t>
  </si>
  <si>
    <t>Seguridad del paciente</t>
  </si>
  <si>
    <t>OFICINA: ASESORA DE PLANEACION</t>
  </si>
  <si>
    <t>PROCESO: PLANEACION</t>
  </si>
  <si>
    <t>HOSPITAL MILITAR CENTRAL</t>
  </si>
  <si>
    <t>ACCIONES A DESARROLLAR</t>
  </si>
  <si>
    <t>RESPONSABLE</t>
  </si>
  <si>
    <t>PLAZO DE EJECUCIÓN</t>
  </si>
  <si>
    <t>REGISTROS</t>
  </si>
  <si>
    <t>Permanente</t>
  </si>
  <si>
    <t>Semestral</t>
  </si>
  <si>
    <t>FORMATO: MAPA DE RIESGOS POR PROCESO</t>
  </si>
  <si>
    <t>CÓDIGO: PL-OAPL-PR-05-FT-02</t>
  </si>
  <si>
    <t>FECHA DE EMISIÓN: 05-07-2018</t>
  </si>
  <si>
    <t>VERSIÓN: 03</t>
  </si>
  <si>
    <t>SISTEMA DE GESTION INTEGRADO SGI</t>
  </si>
  <si>
    <t>Página 1 de 1</t>
  </si>
  <si>
    <t>HOSPITAL MILITAR CENTRAL
NIT: 830.040.256-0</t>
  </si>
  <si>
    <t>Operativo</t>
  </si>
  <si>
    <t>Manejo  de   influencias en la asignación de citas médicas.</t>
  </si>
  <si>
    <t>1.No fenecimiento de la cuenta.
2.Sanciones.
3.Perdida de la imagen institucional.</t>
  </si>
  <si>
    <t xml:space="preserve">Dar cumplimiento estricto a los requisitos para  asignación de citas por los diferentes medios, dando un trato humano  e  imparcial a los usuarios.       </t>
  </si>
  <si>
    <t xml:space="preserve">Perdida de medicamentos, reactivos y/o insumos </t>
  </si>
  <si>
    <t>Ausencia de inventarios actualizados</t>
  </si>
  <si>
    <t>1. Detrimiento patrimonial
2. Investigaciones administrativas</t>
  </si>
  <si>
    <t>Control de inventarios (Dinamica gernecial)</t>
  </si>
  <si>
    <t>Mesas de trabajo 
Revisión en el sistema</t>
  </si>
  <si>
    <t>área de Farmacia</t>
  </si>
  <si>
    <t>Actas
Registro en el sistema</t>
  </si>
  <si>
    <t>Fallas o vacios en la asignación de reactivos y/o insumos</t>
  </si>
  <si>
    <t>Formato de pedido de reactivos y/o insumos</t>
  </si>
  <si>
    <t xml:space="preserve">Falsificación y adulteración de fórmulas medicas </t>
  </si>
  <si>
    <t>Hurto de talonarios de formulas medicas.</t>
  </si>
  <si>
    <t>1.Reclamacion de medicamentos e insumos de salud.
2.Detrimento patrimonial del SSFM.</t>
  </si>
  <si>
    <t>Entrega talonarios al area asistencial.</t>
  </si>
  <si>
    <t>Verificación del sello medico y la firma del medico tratante</t>
  </si>
  <si>
    <t>Auxiliar de farmacia</t>
  </si>
  <si>
    <t>Original de la formula</t>
  </si>
  <si>
    <t>Adulteracion externa de formulas medicas.</t>
  </si>
  <si>
    <t>Registro de formulas medicas con DGH.Net.</t>
  </si>
  <si>
    <t>Verificar la firma electronica del medico y la existencia del paciente en la base de datos</t>
  </si>
  <si>
    <t>Mayor</t>
  </si>
  <si>
    <t>Eliminación de hallazgos para favorecer al auditado</t>
  </si>
  <si>
    <t>Perfiles inadecuados 
Personal con falta de ética.
Conflicto de intereses.</t>
  </si>
  <si>
    <t>Perdida de credibilidad
Sanciones.
Conflictos Legales</t>
  </si>
  <si>
    <t>Establecer compromisos de confidencialidad y cumplimiento de principios y valores institucionales  con los integrantes de la Oficina de Control Interno.</t>
  </si>
  <si>
    <t>Asumir el Riego</t>
  </si>
  <si>
    <t>Jefe Oficina Control Interno</t>
  </si>
  <si>
    <t>Anual o Cada vez que se presente el evento</t>
  </si>
  <si>
    <t>Reporte de la Novedad</t>
  </si>
  <si>
    <t>Direccionamiento y/o Favorecimiento de contratación en favor de un tercero</t>
  </si>
  <si>
    <t xml:space="preserve">Establecer especificaciones propias de un proveedor en  los estudios de necesidad </t>
  </si>
  <si>
    <t>1. Prestación de servicios sin cumplir requisitos realmente requeridos por la Entidad
2. Entrega de bienes sin cumplir requisitos realmente requeridos por la Entidad
3.Sanciones económicas y penales. 
4.Deterioro de la imagen institucional - desconfianza en el sistema de contratación.
5.Generar intervención de los órganos de control, de la Fiscalía, u otro ente.
6. Demandas a la entidad</t>
  </si>
  <si>
    <t>Manual de contratación.</t>
  </si>
  <si>
    <t xml:space="preserve">Capacitación relacionada con el manual de contratación </t>
  </si>
  <si>
    <t>Area de adquisiciones</t>
  </si>
  <si>
    <t>Actas de capacitación</t>
  </si>
  <si>
    <t>Trafico de influencias y aprovechamiento del cargo
Interés particular y beneficio propio.</t>
  </si>
  <si>
    <t>Comités tripartitos estructuradores y  evaluadores Para temas técnicos, económicos y jurídicos</t>
  </si>
  <si>
    <t>Implementar extricto cumplimiento de verificación de proveedodres (aspectos juridicos, tecnicos y economicos)</t>
  </si>
  <si>
    <t>Documento de verificación de requisitos</t>
  </si>
  <si>
    <t>Ingreso de aspirantes sin el cumplimiento de requisitos por influencia  de terceros (ESAE)</t>
  </si>
  <si>
    <t>Falta de cumplimiento de los procedimientos admisión</t>
  </si>
  <si>
    <t>Falta de crebilidad de la Escuela de Enfermeria</t>
  </si>
  <si>
    <t>Lista de chequeo de requisitos de admisión</t>
  </si>
  <si>
    <t>Verificar la aprobación de pruebas de conocimiento y entrevista.</t>
  </si>
  <si>
    <t xml:space="preserve"> Directora de la ESAE y Líder Comité de Admisiones</t>
  </si>
  <si>
    <t>Registro en el formato de mitigación de riesgos</t>
  </si>
  <si>
    <t>Violación de la información reservada</t>
  </si>
  <si>
    <t>Fallas en la radicación por parte de terceros.</t>
  </si>
  <si>
    <t>Fallas en el compromiso de confidencialidad y reserva de la información por parte del personal del Área Registro y correspondencia.</t>
  </si>
  <si>
    <t>Perdida intencional de la Historia Clínica soporte de un proceso conciliatorio judicial.</t>
  </si>
  <si>
    <t>1 Fallas en la custodia de las historias clinicas que hacen parte de un proceso</t>
  </si>
  <si>
    <t>1.Quejas a la Institución.
2.Sanciones a la institución en las investigaciones de procesos judiciales
3. Pérdica de la imagen institucional</t>
  </si>
  <si>
    <t>Custodia especial a las historias clinicas objeto de investigación</t>
  </si>
  <si>
    <t>Manipular la información financiera</t>
  </si>
  <si>
    <t>Intereses de ocultar la realidad financiera de la entidad</t>
  </si>
  <si>
    <t>Sanciones Institucionales</t>
  </si>
  <si>
    <t>Manual de politica Contable</t>
  </si>
  <si>
    <t>Auditorias regulares</t>
  </si>
  <si>
    <t>Contraloria General de la Republica</t>
  </si>
  <si>
    <t>Anual</t>
  </si>
  <si>
    <t>Informe de Auditoria</t>
  </si>
  <si>
    <t>Violación de la reserva legal del proceso disciplinario</t>
  </si>
  <si>
    <t>Comunicación indebida de los funcionarios a cargo de las investigaciones</t>
  </si>
  <si>
    <t xml:space="preserve">Alteraciones en el material probatorio </t>
  </si>
  <si>
    <t>Acuerdos de confidencialidad  suscritos por los funcionarios a cargo de los procesos disciplinarios</t>
  </si>
  <si>
    <t xml:space="preserve">Socialización y suscripción de los acuerdos </t>
  </si>
  <si>
    <t>Jefe de la oficina de Control Disciplinario Interno</t>
  </si>
  <si>
    <t>Acta 
Acuerdo</t>
  </si>
  <si>
    <t xml:space="preserve">Pago de sueldos, honorarios y/o mesadas pensionales a personal no existente </t>
  </si>
  <si>
    <t>Falta de verificación de supervicencia del personal pensionado.</t>
  </si>
  <si>
    <t>1.Demandas y sanciones legales y disciplinarias.
2.Deterioro a la imagen institucional.</t>
  </si>
  <si>
    <t>Controles automáticos-Revisión de la Prenómina</t>
  </si>
  <si>
    <t>Fallas en la revisiones del personal vigente</t>
  </si>
  <si>
    <t>Realizar ajuste a las inconsistencias presentadas en la prenómina</t>
  </si>
  <si>
    <t>Area de nomina y prestaciones sociales</t>
  </si>
  <si>
    <t>Correo electronico</t>
  </si>
  <si>
    <t>Desviación de ingresos por uso de parqueadero e infracciones</t>
  </si>
  <si>
    <t>Excepciones de pago para el personal no autorizado.</t>
  </si>
  <si>
    <t>Perdida de recursos financieros</t>
  </si>
  <si>
    <t>Actualización permamente de las  bases de datos de los usuarios.</t>
  </si>
  <si>
    <t>Cancelación de los servicios de parqueadero en lugares no autorizados por la Dirección.</t>
  </si>
  <si>
    <t>Politicas y Directrices para la administración de parqueaderos (puntos de pago, nivel autorización de excepciones de pago)</t>
  </si>
  <si>
    <t xml:space="preserve"> Falta de politicas para la administración de parqueadero.</t>
  </si>
  <si>
    <t>Venta de material reciclable sin contrato vigente.</t>
  </si>
  <si>
    <t>Contaminación Hospitalaria
Deterioro de la imagen institucional</t>
  </si>
  <si>
    <t>Contratos</t>
  </si>
  <si>
    <t>Disposición de resiudos con gestores sin licencia</t>
  </si>
  <si>
    <t>Formatos de supervisión de contratos</t>
  </si>
  <si>
    <t>Auditorías</t>
  </si>
  <si>
    <t>Manipulación o alteración de resultados en indicadores e informes de gestión</t>
  </si>
  <si>
    <t>Presión de directivos para mostrar resultados diferentes a los  que realmtente se obtienen</t>
  </si>
  <si>
    <t>1. Afectación de la imagen institucional
2. Desconfianza por parte de la ciudadanía, entes de control y demás partes interesadas de la información que presenta y reporta la Entidad
3. Sanciones</t>
  </si>
  <si>
    <t>Revisión estrategica de los analisis de los indicadores presentados a cargo de cada subdirección.</t>
  </si>
  <si>
    <t>Venta indebida de residuos a gestores externos sin vínculos contractuales vigentes</t>
  </si>
  <si>
    <t>Mediante comunicado establecer la importancia de radicar los documentos en el Área respectiva.</t>
  </si>
  <si>
    <t xml:space="preserve">Verificar y clasificiar los archivos de acuerdo a los lineamientos internos de archivo </t>
  </si>
  <si>
    <t>Funcionario encargadao de recepcionar los documentos</t>
  </si>
  <si>
    <t>Registro del sistema (Control Doc)</t>
  </si>
  <si>
    <t>Establecer el compromiso de confidencialidad y reserva de la información vulnerable de la entidad.</t>
  </si>
  <si>
    <t>Socializaciòn de los lineamientos y la importancia de los compromisos de confidencialidad</t>
  </si>
  <si>
    <t>Lider del grupo de registro, correspondencia y archivo</t>
  </si>
  <si>
    <t>Correo electronico, Oficio</t>
  </si>
  <si>
    <t xml:space="preserve">Realizar sensibilización  al personal de asignación de citas  sobre este  posible riesgo  a traves de capacitaciónes frente al tema.    </t>
  </si>
  <si>
    <t>Falla en adherencia a los protocolos institucionales por parte de los funcionarios de asignación de citas</t>
  </si>
  <si>
    <t>Dar cumplimiento a las normas de agendamiento  para call center y  central de citas  en cuanto : esta   prohibido  el paso de personal  no  pertenecientes al área, el uso de celular  y no se  permite  recibir  dadidas o   prevendas  por parte del usuario  que recibe  el  servicio.</t>
  </si>
  <si>
    <t>Jefe del servicio de Consulta Externa</t>
  </si>
  <si>
    <t>Retroalimentaciòn del comportamiento del servicio y Socializaciones programadas</t>
  </si>
  <si>
    <t xml:space="preserve">Acta </t>
  </si>
  <si>
    <t>Evaluaciones de desempeño y cumplimiento de objetivos</t>
  </si>
  <si>
    <t>Sensibilizaciones sobre los protocolos de atenciòn de citas medicas</t>
  </si>
  <si>
    <t>Socializacion de los lineamientos de custodia especial</t>
  </si>
  <si>
    <t>Lider del grupo de Bioestadistica</t>
  </si>
  <si>
    <t>Socializaciòn de lineamientos de parqueadero e infracciones y publicacion de tarifas</t>
  </si>
  <si>
    <t>Jefe de àrea de transportes</t>
  </si>
  <si>
    <t>Actas
Publicaciones</t>
  </si>
  <si>
    <t xml:space="preserve">Socializacion de lineamientos de reciclaje y verificaciòn de contratos </t>
  </si>
  <si>
    <t>Ingeniero Ambiental</t>
  </si>
  <si>
    <t>Actas</t>
  </si>
  <si>
    <t xml:space="preserve">Verificación de los indicadores a traves de la revisión de archivos de soporte </t>
  </si>
  <si>
    <t xml:space="preserve">Responsable de la Oficina Asesora de Planeación </t>
  </si>
  <si>
    <t>Mensual</t>
  </si>
  <si>
    <t>Registros Suite Visión</t>
  </si>
  <si>
    <t>Definir lineamientos que esten en contravia de la normatividad vigente</t>
  </si>
  <si>
    <t>Desactualización de la normatividad vigente</t>
  </si>
  <si>
    <t>Retrasos y complicaciones para el cumplimiento de las diferentes directrices y lineamientos normativos</t>
  </si>
  <si>
    <t>Revisión de la normatividad vigente (normograma)</t>
  </si>
  <si>
    <t xml:space="preserve">Socialización de la normatividad vigente al área y a los grupos de interes </t>
  </si>
  <si>
    <t>área de gestión ética y buen gobierno</t>
  </si>
  <si>
    <t>permanente</t>
  </si>
  <si>
    <t>acta de socialización</t>
  </si>
  <si>
    <t>Falta de articulación entre las áreas</t>
  </si>
  <si>
    <t>Identificación de áreas a participar en las reuniones de fortalecimiento acorde a las tematicas de buen gobierno</t>
  </si>
  <si>
    <t>mesas de trabajo con las áreas relacionadas con las tematicas de buen gobierno</t>
  </si>
  <si>
    <t>acta de mesas de trabajo</t>
  </si>
  <si>
    <t>Divulgar información falsa o no veraz que comprometa la confianza institucional</t>
  </si>
  <si>
    <t>Generación información que puede afectar la reputación y credibilidad del Hospital</t>
  </si>
  <si>
    <t xml:space="preserve">Múltiples versiones de la información oficial al interior de la Entidad </t>
  </si>
  <si>
    <t xml:space="preserve">1. Crisis reputacional
2. Investigaciones disciplinarias </t>
  </si>
  <si>
    <t xml:space="preserve">Validación de los datos con los responsables de la información </t>
  </si>
  <si>
    <t>-</t>
  </si>
  <si>
    <t>Mesas de trabajo para unificar la información</t>
  </si>
  <si>
    <t>Area de comunicaciones y relacionespúblicas</t>
  </si>
  <si>
    <t>Actas de mesas de trabajo</t>
  </si>
  <si>
    <t xml:space="preserve">Publicación de información de interés para la opinión pública sin aprobación de la Direccion General </t>
  </si>
  <si>
    <t xml:space="preserve">Aprobación de la información a publicar por parte de la Dirección General </t>
  </si>
  <si>
    <t xml:space="preserve">Socializar los lineamientos para  publicaciones institucionales </t>
  </si>
  <si>
    <t xml:space="preserve">Actas de socialización </t>
  </si>
  <si>
    <t xml:space="preserve">Filtración de información  no autorizada en medios y ambientes institucionales por parte de actores internos desinformados </t>
  </si>
  <si>
    <t>Matrices de comunicación por proceso</t>
  </si>
  <si>
    <t>Capacitar a los emisores de información de los procesos</t>
  </si>
  <si>
    <t xml:space="preserve">Emitir respuestas inoportunas a las PQRS  </t>
  </si>
  <si>
    <t>Demoras en las proyecciones de respuesta por parte de los servicios</t>
  </si>
  <si>
    <t>1, Aumento de respuestas parciales y no de fondo
2. Vencimiento de terminos de respuesta</t>
  </si>
  <si>
    <t>Control de términos (ficha de seguimiento)</t>
  </si>
  <si>
    <t xml:space="preserve">ENVIO DE SEGUNDOS REQUERIMIENTOS </t>
  </si>
  <si>
    <t>AREA DE ATENCION AL USUARIO</t>
  </si>
  <si>
    <t>OFICIO</t>
  </si>
  <si>
    <t xml:space="preserve">Errores en el direccionamiento interno </t>
  </si>
  <si>
    <t>Remisión por el flujo de trabajo</t>
  </si>
  <si>
    <t>SEGUMIENTO A LA REMISION DE LAS PQRS</t>
  </si>
  <si>
    <t>Desfinancinanciación de las bienes y servicios necesarios para la operación de la entidad</t>
  </si>
  <si>
    <t>Inoportunidad de solicitud y generación de tramites ante Minhacienda, Mindefensa y DNP</t>
  </si>
  <si>
    <t>1. Paralisis en la operación de la entidad
2. Insatisfacción de los usuarios por la falta de la prestación del servicio</t>
  </si>
  <si>
    <t>Cronograma de seguimiento a tramites presupuestales</t>
  </si>
  <si>
    <t xml:space="preserve">Mesas de trabajo </t>
  </si>
  <si>
    <t xml:space="preserve">Encargado de la Oficina Asesora de Planeación </t>
  </si>
  <si>
    <t>Actas de reunión</t>
  </si>
  <si>
    <t>Requerimientos financiero extemporaneos no contemplados</t>
  </si>
  <si>
    <t>Control y seguimiento a CPA</t>
  </si>
  <si>
    <t>Validación de los estudios previos teniendo como criterio de evaluación el plan anual de adquisicones</t>
  </si>
  <si>
    <t>CPA - Certificado plan de adquisiciones
Seguimiento al plan anual de adquiciones</t>
  </si>
  <si>
    <t>Falta de planeación para la identificación de necesidadades</t>
  </si>
  <si>
    <t>Plan de anual adquisiciones</t>
  </si>
  <si>
    <t>Mesas de trabajo con las áreas para identificar y validar bienes y servicios a contratar</t>
  </si>
  <si>
    <t>Actas  de reunión 
Arhivos de proyecciones presupuestales
Oficio de radicación a entes externos
Archivo del plan anual de adquisiciones
Resoluciones asociadas</t>
  </si>
  <si>
    <t>Interrupcion en prestacion de servicios de TI</t>
  </si>
  <si>
    <t>Fallas fisicas o logicas en la infraestructura de TI</t>
  </si>
  <si>
    <t>No disponibilidad de la informacion                                           Afectacion en la prestacion de servicios de TI al usuario</t>
  </si>
  <si>
    <t xml:space="preserve">Monitoreo de la infraestructura de redes </t>
  </si>
  <si>
    <t>Falla de monitoreo sobre la operación de la infraestructura TI</t>
  </si>
  <si>
    <t xml:space="preserve">Verificacion de la realizacion de monitoreo sobre la infraestructura de redes </t>
  </si>
  <si>
    <t>Afectacion de la disponibilidad del respaldo de datos</t>
  </si>
  <si>
    <t>Fallas en el appliance de backup</t>
  </si>
  <si>
    <t>Fallas en integridad de datos                            Posible perdida de informacion</t>
  </si>
  <si>
    <t>Monitoreo del funcionamiento del appliance del backup</t>
  </si>
  <si>
    <t xml:space="preserve">Verificacion de la realizacion de copias de datos </t>
  </si>
  <si>
    <t>Inadecuado funcionamiento de las opciones del sistema de informacion</t>
  </si>
  <si>
    <t>Fallas en el funcionamiento de las opciones de los modulos en nuevas versiones de actualizacion del sistema de informacion</t>
  </si>
  <si>
    <t>Indisponibilidad de datos para el servicio al usuario</t>
  </si>
  <si>
    <t>Revision del funcionamiento de las opciones de los diferentes modulos antes de montar compilacion nueva</t>
  </si>
  <si>
    <t xml:space="preserve"> Clasificación equivocada del Triage</t>
  </si>
  <si>
    <t xml:space="preserve">Baja  de adherencia a las guias </t>
  </si>
  <si>
    <t>Prestación del servicio no segura y oportuna</t>
  </si>
  <si>
    <t>Evaluaciòn de adherencia</t>
  </si>
  <si>
    <t xml:space="preserve">Socializacion de las metodologias </t>
  </si>
  <si>
    <t>Servicio de Urgencias</t>
  </si>
  <si>
    <t>Agotamiento del personal que realiza el triage</t>
  </si>
  <si>
    <t>Cronograma y/o turnos de descanso y rotación en planilla diaria de asignación</t>
  </si>
  <si>
    <t>Difusiòn de cronograma y lista de turno</t>
  </si>
  <si>
    <t xml:space="preserve">Planilla </t>
  </si>
  <si>
    <t>Eventos adversos</t>
  </si>
  <si>
    <t>Fallas de adherencia a la guías protocolos y procedimientos</t>
  </si>
  <si>
    <t>Lesiones o daños en el paciente durante la prestación del servicio</t>
  </si>
  <si>
    <t>Listas de verificación guías protocolos y procedimientos</t>
  </si>
  <si>
    <t>Coordinacion dcon los responsables de los servicios en gestion del riesgo</t>
  </si>
  <si>
    <t>calidad</t>
  </si>
  <si>
    <t>PERMANENTE</t>
  </si>
  <si>
    <t>ACTAS, OFICIOS.</t>
  </si>
  <si>
    <t>Fallas en la inducción y reinducción del personal</t>
  </si>
  <si>
    <t>Inducción especifica en el cargo</t>
  </si>
  <si>
    <t>Los responsables en la gestion del servicio reportan  las acciones de induccion especiafica realizadas</t>
  </si>
  <si>
    <t>responsable de servicio</t>
  </si>
  <si>
    <t>Falla en  la oportunidad a la prestación del servicio</t>
  </si>
  <si>
    <t>Reporte indicadores de oportunidad de la prestación del servicio</t>
  </si>
  <si>
    <t>analisis de los resultado  y generaccion de acciones de mejora</t>
  </si>
  <si>
    <t xml:space="preserve"> Inoportunidad en la  atencion ambulatoria</t>
  </si>
  <si>
    <t xml:space="preserve">Disponibilidad de agendas </t>
  </si>
  <si>
    <t>falla en la continuidad de la prestacion del servico</t>
  </si>
  <si>
    <t xml:space="preserve">cuadro relacion disponibilidad agenda medica </t>
  </si>
  <si>
    <t>Coordinar con el responsable del área la socialización  de guías protocolos y procedimientos</t>
  </si>
  <si>
    <t xml:space="preserve">ACTAS, OFICIOS, CORREOS </t>
  </si>
  <si>
    <t>Inasistencia a la consulta programada</t>
  </si>
  <si>
    <t>Seguimiento a la socialización evaluación y adherencia  de guías protocolos y procedimientos</t>
  </si>
  <si>
    <t>Cierre de áreas debido a infecciones asociada a la atencion en salud hospitalaria</t>
  </si>
  <si>
    <t>Carencias en la insumo y/o dispositivos</t>
  </si>
  <si>
    <t>Aumento del número de pacientes que tengan infección asociada a la atención sanitaria</t>
  </si>
  <si>
    <t>Control de existencia de insumos o dispositivos por líderes de agrupación</t>
  </si>
  <si>
    <t>Coordinacion de los lideres con la unidad de compras y licitaciones  para el tramite opirtuno</t>
  </si>
  <si>
    <t xml:space="preserve">responsable de la agrupacion </t>
  </si>
  <si>
    <t>ACTAS, OFICIOS</t>
  </si>
  <si>
    <t>Socializacion  de guias protocolos y procedimiento</t>
  </si>
  <si>
    <t>Epidemiologia</t>
  </si>
  <si>
    <t>Fallas de mantenimiento e infraestructura</t>
  </si>
  <si>
    <t>Lista de verificación e inspección.</t>
  </si>
  <si>
    <t>Revistas de inspeccion  desde el area de calidad</t>
  </si>
  <si>
    <t>Fallecimientos de pacientes por Eventos adversos (centinelas)</t>
  </si>
  <si>
    <t>Lesión o daño en el paciente durante la prestación del servicio</t>
  </si>
  <si>
    <t xml:space="preserve">Lista de verificación </t>
  </si>
  <si>
    <t>Sanciones por Ausencia de pertinencia, continuidad y/o oportunidad en la  atencion hospitalaria</t>
  </si>
  <si>
    <t>hallazgos en las auditoras concurrentes</t>
  </si>
  <si>
    <t>Herramienta de evaluación por auditoria medica</t>
  </si>
  <si>
    <t>Seguimiento a la socialización evaluación y adherencia de guías protocolos y procedimientos</t>
  </si>
  <si>
    <t>Cronograma  de inducción especifica en el cargo</t>
  </si>
  <si>
    <t xml:space="preserve">CRONOGRAMA, ACTAS, OFICIOS, CORREOS </t>
  </si>
  <si>
    <t>Errores en resultados de examenes clinicos, patologicos y de imágenes</t>
  </si>
  <si>
    <t>Identificación erronea del paciente</t>
  </si>
  <si>
    <t>1. Impacto en las decisiones medicas al paciente</t>
  </si>
  <si>
    <t>Verificación de datos del paciente contra ordenes medicas y/o el paciente</t>
  </si>
  <si>
    <t>Verificación de muestras y paramentros de acuerdo a cada examen</t>
  </si>
  <si>
    <t>Encargado de la recepción de muestras y registros de pacientes</t>
  </si>
  <si>
    <t>Registro en el sistema</t>
  </si>
  <si>
    <t>Errores en la interpretación, lectura y validación de los resultados</t>
  </si>
  <si>
    <t>Revisión de historico del paciente</t>
  </si>
  <si>
    <t>Diversidad de criterios de revisión y valoración</t>
  </si>
  <si>
    <t>Protocolos de laboratorio</t>
  </si>
  <si>
    <t>Perdida de muestras de biopsias, especimenes, citologias y otras</t>
  </si>
  <si>
    <t>Incumplimiento de protocolos de ingreso</t>
  </si>
  <si>
    <t>Ausencia de resultados para reporte un diagnostico medico
Eventos adversos</t>
  </si>
  <si>
    <t>Listas de verificación del protocolo de recepción y manejo de informes de patologia</t>
  </si>
  <si>
    <t>Verificación de registro de las muesras recibidas</t>
  </si>
  <si>
    <t>Funcionario de recepción de muestras de patologia</t>
  </si>
  <si>
    <t>Fortmato de recepción</t>
  </si>
  <si>
    <t>Fallas en la clasificación y/u organización de las  muestras</t>
  </si>
  <si>
    <t>Formato de Verificacion de las muestras de patologia</t>
  </si>
  <si>
    <t>Sobreexposición de  radiación ionizante al personal ocupacionalmente expuesto</t>
  </si>
  <si>
    <t>Falta de calibraciòn de los equipos emisores de radiación ionizante</t>
  </si>
  <si>
    <t xml:space="preserve">Daños en la salud del persona (Efectos estocasticos o a largo plazo y efectos  deterministicos o a corto plazo) </t>
  </si>
  <si>
    <t>Cronograma de mantenimiento preventivo y correctivo para cada uno de los equipos emisores</t>
  </si>
  <si>
    <t>Reporte de anomalias en equipos a a casa matriz</t>
  </si>
  <si>
    <t>Coordinador de modalidades</t>
  </si>
  <si>
    <t>Registro del reporte</t>
  </si>
  <si>
    <t>No uso del dosimetro y de los elementos de radioprotecciòn personal</t>
  </si>
  <si>
    <t>Revisión periodica del uso de dosimetro y elementos y radioprotecciòn</t>
  </si>
  <si>
    <t>Socialización de los lineamientos de radioprotección personal</t>
  </si>
  <si>
    <t>Coordinador de radioprotecciòn</t>
  </si>
  <si>
    <t>Acta de socialización</t>
  </si>
  <si>
    <t>Desconocimiento del estado de salud del personal ocupacionalmente expuesto</t>
  </si>
  <si>
    <t>Toma de examenes medicos del personal ocupacionalmente expuesto</t>
  </si>
  <si>
    <t>Dispensación inoportuna de medicamentos e insumos</t>
  </si>
  <si>
    <t xml:space="preserve">No planeación oportuna en la adquisición de medicamentos e insumos </t>
  </si>
  <si>
    <t>1-Daño al paciente, reclamos, quejas, tutelas, derechos de petición, demandas.
2-Pérdida de la imagen y credibilidad institucional</t>
  </si>
  <si>
    <t>Solicitudes de medicamentos a traves del  Plan anual de adquisiciones</t>
  </si>
  <si>
    <t>Ausencia de control sobre la dispensación de medicamentos</t>
  </si>
  <si>
    <t>Listado  de control de dispensación de medicamentos</t>
  </si>
  <si>
    <t xml:space="preserve">Financiar proyectos de investigación que no generen productos </t>
  </si>
  <si>
    <t>Falencias en los criterios de selección</t>
  </si>
  <si>
    <t>Bajo reconocimiento del hospital a nivel nacional e internacional</t>
  </si>
  <si>
    <t>Criterios  para aprobación de protocolos en Convocatorias</t>
  </si>
  <si>
    <t>Ausencia de monitoreo y seguimiento de los proyectos de investigación</t>
  </si>
  <si>
    <t>Revision peridodica de los Informes del avance del proyecto</t>
  </si>
  <si>
    <t xml:space="preserve">Perdida de  titularidad de derechos de propiedad intelectual </t>
  </si>
  <si>
    <t>Falta de implementación de medidas necesarias para asegurar la titularidad patrimoniales de autor y de derechos de propiedad industrial a favor del Hospital Militar Central</t>
  </si>
  <si>
    <t>Perdida de beneficios obtenidos a partir del reconocimiento de la titularidad de la propiedad  intelectual</t>
  </si>
  <si>
    <t>Politicas de propiedad intelectual propias de la entidad</t>
  </si>
  <si>
    <t>Revisión juridica de la titularidad de derechos de autor y propiedad intelectual</t>
  </si>
  <si>
    <t xml:space="preserve">Asesor Juridico </t>
  </si>
  <si>
    <t xml:space="preserve">Resoluciones de convocatoria 
Convenios </t>
  </si>
  <si>
    <t xml:space="preserve">Suspensión del escenario de practica </t>
  </si>
  <si>
    <t>Autorizar practicas formativas sin convenio docencia servicio</t>
  </si>
  <si>
    <t>Sanciones por inclumplimiento a la normatividad</t>
  </si>
  <si>
    <t>Registro de estudiantes  en el sistema relación docencia servicio</t>
  </si>
  <si>
    <t>Revisión registros de estudiantes</t>
  </si>
  <si>
    <t>Encargado del área de formación y Docencia</t>
  </si>
  <si>
    <t>Paz y salvo de ingreso</t>
  </si>
  <si>
    <t>Revisión y aprobación de cupos</t>
  </si>
  <si>
    <t>Revisión de cantidad de cupos</t>
  </si>
  <si>
    <t>Correo Electonico (novedades)</t>
  </si>
  <si>
    <t>Proveer el capital humano requerido sin el cumplimiento de los requisitos legales y propios del empleo</t>
  </si>
  <si>
    <t>Vacios en la identificación y caracteristicas del cargo</t>
  </si>
  <si>
    <t xml:space="preserve">Sanciones legales para el nominador </t>
  </si>
  <si>
    <t>Manual de funciones y Competencias de los Servidores Publicos</t>
  </si>
  <si>
    <t xml:space="preserve">publicacion y actualizacion del manual de funciones en la pagina web y/o entrega de copia del contrato </t>
  </si>
  <si>
    <t xml:space="preserve">Area Administracion de Personal y Area Selección y Contratacion </t>
  </si>
  <si>
    <t>Acta de posesion, firma de minuta y publicacion de funciones en la web y contrato en SECOP</t>
  </si>
  <si>
    <t>Falsificación de documentos que acrediten la idoneidad del contratista, respecto a los títulos obtenidos</t>
  </si>
  <si>
    <t>Verificacion de titulos y referencias</t>
  </si>
  <si>
    <t>Verificar a traves de derechos de peticion en caso de no respuesta oportuna</t>
  </si>
  <si>
    <t xml:space="preserve">Derecho de peticion </t>
  </si>
  <si>
    <t xml:space="preserve">Personal ubicado y  reubicado sin tener en cuenta el perfil, competencias del cargo y/o su condición médica </t>
  </si>
  <si>
    <t xml:space="preserve">Falta de articulación entre las áreas invulocradas en la reubicacion y los encargados de seguridad y salud en el trabajo </t>
  </si>
  <si>
    <t>Reprocesos administrativos, sanciones disciplinarias</t>
  </si>
  <si>
    <t xml:space="preserve">Notificacion a las areas </t>
  </si>
  <si>
    <t>envio de correo electronico y s ehacen mesas de trabajo</t>
  </si>
  <si>
    <t xml:space="preserve">Actas de reunion </t>
  </si>
  <si>
    <t>Ausencia de verificación de las competencias y funciones de los cargos</t>
  </si>
  <si>
    <t xml:space="preserve">Verificar perfil con el manual de funciones y recomendaciones  medicos ocupacionales </t>
  </si>
  <si>
    <t xml:space="preserve">Respuesta de ubicación o reubicacion </t>
  </si>
  <si>
    <t xml:space="preserve">Oficio </t>
  </si>
  <si>
    <t>Errores en la liquidación de la nómina y prestaciones sociales</t>
  </si>
  <si>
    <t xml:space="preserve">Falta de control en las novedades de personal </t>
  </si>
  <si>
    <t xml:space="preserve">1. Perdida de recursos
2. Sanciones Discipliarias, fiscales 
3. Reclamaciones </t>
  </si>
  <si>
    <t>Revisión de las novedades</t>
  </si>
  <si>
    <t>Cronograma para la entrega de novedades</t>
  </si>
  <si>
    <t>Circular</t>
  </si>
  <si>
    <t>Fallas en el sistema de Información</t>
  </si>
  <si>
    <t>Revisión de prenómina</t>
  </si>
  <si>
    <t>Aumento de ambientes de trabajo inseguros</t>
  </si>
  <si>
    <t>Desactualización de la información relacionada con la identificación de ambientes de trabajo</t>
  </si>
  <si>
    <t>Accidentes e incidentes de trabajo y enfermedades laborales</t>
  </si>
  <si>
    <t>Base de datos de verificación, seguimiento y redireccionamiento de los reportes de actos y condiciones inseguras</t>
  </si>
  <si>
    <t>Informe a la alta dirección y con las áreas responsables para hacer cierre de las condiciones inseguras abiertas</t>
  </si>
  <si>
    <t>área de seguridad y salud en el trabajo</t>
  </si>
  <si>
    <t>Informes de condiciones inseguras y plan de acción para cierre de condiciones inseguras</t>
  </si>
  <si>
    <t xml:space="preserve">Falta de controles establecidos de los riesgos ocupacionales </t>
  </si>
  <si>
    <t>Matriz de identificación de peligros</t>
  </si>
  <si>
    <t xml:space="preserve">Ejecucion de los controles requeridos en los riesgos prioritarios </t>
  </si>
  <si>
    <t>anual</t>
  </si>
  <si>
    <t>Planes de mejoramiento para la ejecucion de los riesgos prioritarios</t>
  </si>
  <si>
    <t xml:space="preserve">Interrupción de la prestación del servicio al afrontar un evento con capacidad destructiva de origen antropico y natural </t>
  </si>
  <si>
    <t>Desarrollar actividades y/o adecuaciones a las instalaciones sin tener en cuenta las evaluaciones e inspecciones por entes de gestión del riesgo</t>
  </si>
  <si>
    <t xml:space="preserve">1. Perdida vidas humanas y bienes materiales de alto valor
2. Daño reputacional
3. Responsabilidades legales 
</t>
  </si>
  <si>
    <t>Plan hospitalario de gestión del riesgo</t>
  </si>
  <si>
    <t>Validación y revision de emergencias</t>
  </si>
  <si>
    <t>procedimiento actualizados</t>
  </si>
  <si>
    <t>Desconocimiento de la función y el rol de los colaboradores frente a simulaciones y/o emergencias</t>
  </si>
  <si>
    <t>Matriz de control de capacitación</t>
  </si>
  <si>
    <t>documentar las capacitaciones realizadas</t>
  </si>
  <si>
    <t>matrices actualizadas</t>
  </si>
  <si>
    <t>Falta de adherencia a los lineamientos de gestión del riesgo</t>
  </si>
  <si>
    <t>Simulaciones y simulacros</t>
  </si>
  <si>
    <t>Generar mayores alcances en terminos de complejidad y cobertura</t>
  </si>
  <si>
    <t>Guión e informes de simulacros y simulaciones</t>
  </si>
  <si>
    <t>Practicar pruebas de fuera de los terminos procesales (procesos disciplinarios)</t>
  </si>
  <si>
    <t>Falta de verificación de los terminos procesales</t>
  </si>
  <si>
    <t>Nulidad del proceso disciplinario</t>
  </si>
  <si>
    <t>Base de datos de control de procesos disciplinarios</t>
  </si>
  <si>
    <t>Verificación de terminos procesales</t>
  </si>
  <si>
    <t xml:space="preserve">Responder extemporaneamente demandas, requermientos y acciones constitucionales ante los entes judiciales </t>
  </si>
  <si>
    <t xml:space="preserve">Ausencia de control sobre los terminos perentorios </t>
  </si>
  <si>
    <t>Fallos judiciales en contra del Hospital</t>
  </si>
  <si>
    <t>Matriz de control de terminos de cada una de las actuaciones judiciales</t>
  </si>
  <si>
    <t>Revisión de correo de notificaciones judiciales y la documentación allegada por área de registro y correspondencia</t>
  </si>
  <si>
    <t>Oficina Asesora Juridica</t>
  </si>
  <si>
    <t>Correo electronico 
Planillas de registro de coorespondencia</t>
  </si>
  <si>
    <t xml:space="preserve">Indebida y/o tardia notificación judicial </t>
  </si>
  <si>
    <t>Revisión de notificación judicial</t>
  </si>
  <si>
    <t>Realizar mantenimientos (fisico y de equipo) que no cumplan con los requisitos normativos</t>
  </si>
  <si>
    <t>Desconocimiento de la norma de habilitación</t>
  </si>
  <si>
    <t>Daños a pacientes por mal estado de las instalaciones y/o equipos</t>
  </si>
  <si>
    <t>Matriz de avance de los proyectos de ingratestructura</t>
  </si>
  <si>
    <t xml:space="preserve">Fallas en la planificación de los mantenimientos </t>
  </si>
  <si>
    <t xml:space="preserve">Suministro inadecuado e inoportuno de alimentación </t>
  </si>
  <si>
    <t>Incumplimiento contractual por parte del proveedor</t>
  </si>
  <si>
    <t>Sanciones disciplinarias, fiscales y penales
Daño a la seguridad del paciente</t>
  </si>
  <si>
    <t>Seguimiento contractual con el formato establecido</t>
  </si>
  <si>
    <t>No cumplimiento de las buenas practicas de manofactura</t>
  </si>
  <si>
    <t xml:space="preserve">Condiciones ambientales adversas que afecten la atención a pacientes </t>
  </si>
  <si>
    <t>Incumplimiento del plan de gestión ambiental</t>
  </si>
  <si>
    <t xml:space="preserve">Sanciones por entes de control 
</t>
  </si>
  <si>
    <t>Matrices de impacto ambiental</t>
  </si>
  <si>
    <t>Desactualización de las normas vigentes en materia ambiental</t>
  </si>
  <si>
    <t>Falencias en la eduación ambiental</t>
  </si>
  <si>
    <t>Infraestructura inhabilitada para la prestación de servicios</t>
  </si>
  <si>
    <t>Fallas en la planificación de los proyectos de infraestructura</t>
  </si>
  <si>
    <t>Cierre de áreas por parte de organismos de vigilancia y control</t>
  </si>
  <si>
    <t xml:space="preserve">Perdida de recursos asignados </t>
  </si>
  <si>
    <t xml:space="preserve"> Sobreestimación de las metas planificadas </t>
  </si>
  <si>
    <t>Desgaste administrativos y financiero
Sanciones penales y disciplinarias</t>
  </si>
  <si>
    <t>Planeación presupuestal y/o financiera</t>
  </si>
  <si>
    <t>Revisar y Actualizar los procedimientos de planificación presupuestal y de los proyectos</t>
  </si>
  <si>
    <t>Jefe de la Unidad de Compras, Licitaciones y Bienes Activos</t>
  </si>
  <si>
    <t>1 vez al año</t>
  </si>
  <si>
    <t xml:space="preserve">Registro de actualización documental </t>
  </si>
  <si>
    <t xml:space="preserve">Desconocimiento en la formulación de los proyectos  </t>
  </si>
  <si>
    <t>Personal debidamente capacitado</t>
  </si>
  <si>
    <t>Socializar los cambios normativos y procedimentales a los principales responsables</t>
  </si>
  <si>
    <t xml:space="preserve">Acta de socialización  </t>
  </si>
  <si>
    <t xml:space="preserve">Falta de articulación  y coordinación de productos y metas de proyectos  </t>
  </si>
  <si>
    <t>Reuniones con Áreas  de trabajos para la  planeación y seguimiento</t>
  </si>
  <si>
    <t>Programar reuniones con responsables de las áreas ivolucradas</t>
  </si>
  <si>
    <t>Acta de reunión</t>
  </si>
  <si>
    <t>Recursos financieros no acordes a las las necesidades misionales de la entidad.</t>
  </si>
  <si>
    <t>Operación financiera de la entidad no genere reditos economicos</t>
  </si>
  <si>
    <t xml:space="preserve">Prestación de servicios no acorde a la expectaitiva del usuario
</t>
  </si>
  <si>
    <t>Seguimiento a la planeación financiera</t>
  </si>
  <si>
    <t>Socializar los Estados Financieros  en el Consejos Directivos</t>
  </si>
  <si>
    <t>Subdirector de Finanzas</t>
  </si>
  <si>
    <t>Bimnsual</t>
  </si>
  <si>
    <t>Acta de consejo directivo</t>
  </si>
  <si>
    <t>Apropiaciones presupuestales no sean acorde con la operación de la entidad</t>
  </si>
  <si>
    <t>Anteproyecto de presupuesto (elaboración, tramite y sustento)</t>
  </si>
  <si>
    <t>Presentar a aprobación el anteproyecto de presupuesto</t>
  </si>
  <si>
    <t>Planeación</t>
  </si>
  <si>
    <t>Errores en el ingreso de transacciones al sistema de información</t>
  </si>
  <si>
    <t xml:space="preserve">Transacciones sin registrar en el sistema de información </t>
  </si>
  <si>
    <t>Perdida de recursos 
Hallazgos de entes de control 
No razonabilidad de los estados financieros</t>
  </si>
  <si>
    <t>Cruces permanentes entra las áreas fuente y el sistema de información</t>
  </si>
  <si>
    <t>Mesas Técnicas con las áreas fuente</t>
  </si>
  <si>
    <t>Área de contabilidad y/o áreas fuente</t>
  </si>
  <si>
    <t>Generación de transacciones financieras de la entidad sin soporte</t>
  </si>
  <si>
    <t>Lista de chequeo del procedimiento de tesoreria</t>
  </si>
  <si>
    <t>Validaciópn documental  de soportes</t>
  </si>
  <si>
    <t>área de Tesoreria</t>
  </si>
  <si>
    <t>documentos validados</t>
  </si>
  <si>
    <t>Facturación no acorde a  los servicios prestados por la entidad</t>
  </si>
  <si>
    <t>Fallas en la oportunidad y en el calidad del cargue de la información en el sistema por parte de las áreas involucradas</t>
  </si>
  <si>
    <t>Perdidad de recursos 
Incremento de glosas</t>
  </si>
  <si>
    <t>Seguimiento al Cronograma de cargue de la información y a los servicios prestados</t>
  </si>
  <si>
    <t>Auditorias medica, asistencial, administrativa y concurrente</t>
  </si>
  <si>
    <t>Subdirección Financiera
Subdirección Medica</t>
  </si>
  <si>
    <t>Informes de Auditoria</t>
  </si>
  <si>
    <t>Fallas en la parametrización de manuales tarifarios y convenios o contratos en el sistema de información (modulo de facturación)</t>
  </si>
  <si>
    <t>Preuditoria interna y Auditoria DGSM</t>
  </si>
  <si>
    <t>Mesa Técnica coentre lel a´rea de facturación y  el equipo auditor</t>
  </si>
  <si>
    <t>Unidad de Facturación y cuentas medicas</t>
  </si>
  <si>
    <t>Informes de Auditoria
Actas</t>
  </si>
  <si>
    <t>Perdida difinitiva de la cartera.</t>
  </si>
  <si>
    <t>Soporte inadecuado de la prestación del servicios</t>
  </si>
  <si>
    <t>Perdidad economicas para la entidad</t>
  </si>
  <si>
    <t>Listas de chequeo por asegurador</t>
  </si>
  <si>
    <t>Reuniones de Conciliaciones con aseguradores</t>
  </si>
  <si>
    <t>Actas de conciliación</t>
  </si>
  <si>
    <t>Inoportunidad en la radicación de las cuentas</t>
  </si>
  <si>
    <t>Seguimiento y radicación de cuentas</t>
  </si>
  <si>
    <t xml:space="preserve">Presentación del informe </t>
  </si>
  <si>
    <t xml:space="preserve">Informe </t>
  </si>
  <si>
    <t>Perdida y/o extravío de documentos en custodia</t>
  </si>
  <si>
    <t>Mala administración  de las historias por parte de los clientes internos</t>
  </si>
  <si>
    <t>Sanciones Legales
Demandas</t>
  </si>
  <si>
    <t>Politicas internas para el manejo de historias clinicas</t>
  </si>
  <si>
    <t>Prestamo prolongado de la documentación</t>
  </si>
  <si>
    <t>Libro de registro de prestamos y consultas</t>
  </si>
  <si>
    <t>Daño o deterioro de la documentación archivada</t>
  </si>
  <si>
    <t>Infraestructura insuficiente y/o en mal estado</t>
  </si>
  <si>
    <t>Sanciones Legales</t>
  </si>
  <si>
    <t>Verificación periodica de las condiciones de infraestructura del archivo</t>
  </si>
  <si>
    <t>No selección de procesos a evaluar con mayor exposición de riesgo</t>
  </si>
  <si>
    <t>Falta de conocimiento de la matriz de riesgos a nivel institucional</t>
  </si>
  <si>
    <t>Evaluaciones sin impacto en la prevención de riesgos.</t>
  </si>
  <si>
    <t>De acuerdo con la matriz de  de la administración de riesgos elaborar el Plan Anual de Auditorias.</t>
  </si>
  <si>
    <t xml:space="preserve">Reducir el Riesgo: </t>
  </si>
  <si>
    <t>Jefe Oficina Cotrol Intertno</t>
  </si>
  <si>
    <t>Programa Anual de Auditrorias</t>
  </si>
  <si>
    <t>Establecimiento del plan anual de auditorías sin priorizar los procesos de mayor impacto para la institución.</t>
  </si>
  <si>
    <t xml:space="preserve">No generación de alertas de riesgos potenciales que pueden afectar el desempeño institucional </t>
  </si>
  <si>
    <t>Desconocimiento de la función del rol Liderazgo Estratégico.</t>
  </si>
  <si>
    <t>No generación de valor por parte de la Oficina Control Interno.</t>
  </si>
  <si>
    <t>Presentación periódica de informes estratégicos a la Alta Dirección.</t>
  </si>
  <si>
    <t>Trimestral</t>
  </si>
  <si>
    <t>Comunicados a la Dirección y/o Actas de Reunión de Staff.</t>
  </si>
  <si>
    <t xml:space="preserve">Inoportunidad en la presentación de informes estratégicos a la Alta Dirección </t>
  </si>
  <si>
    <t>Dar soporte para la toma de decisiones en la reuniones de Alta Dirección</t>
  </si>
  <si>
    <t xml:space="preserve">No dar asesoría estratégica en la metodología, herramientas y técnicas para la administración de riesgos. </t>
  </si>
  <si>
    <t>*Falta de auditores especialistas o capacitados en la gestión de riesgos</t>
  </si>
  <si>
    <t>Incumplimiento del rol de Enfoque hacia la prevención</t>
  </si>
  <si>
    <t>Mantener el personal capacitado en la administración de riesgos</t>
  </si>
  <si>
    <t>Traslado del Riesgo a la  Oficina Asesora de Planeación, por Directrices de la Dirección General.</t>
  </si>
  <si>
    <t>Resolución o directriz de manejo de riesgos.</t>
  </si>
  <si>
    <t>Dificultad del auditor de expresarse en público.</t>
  </si>
  <si>
    <t xml:space="preserve">Evaluación subjetiva de la Gestión del Riesgo </t>
  </si>
  <si>
    <t>Falta de capacitación y experiencia en evaluación de riesgos</t>
  </si>
  <si>
    <t>Programación y seguimiento a la capacitación del Equipo Auditor en tema de riesgos.</t>
  </si>
  <si>
    <t xml:space="preserve">Reducir el Riesgo </t>
  </si>
  <si>
    <t>Jefe y Equipo Oficina Control Interno</t>
  </si>
  <si>
    <t xml:space="preserve">Semestral </t>
  </si>
  <si>
    <t>Informe consolidado de la evaluación de la  gestión del riesgo</t>
  </si>
  <si>
    <t>Monitoreo a la evaluación de riesgos del Equipo Auditor.</t>
  </si>
  <si>
    <t xml:space="preserve">No brindar asesoría ni generar alertas sobre la coherencia de la información para los entes externos de control </t>
  </si>
  <si>
    <t>Desconocimiento del rol en cuanto a la asesoría y revisión de la información a suministrar a terceros.</t>
  </si>
  <si>
    <t>Incremento de hallazgos por parte de los entes de control</t>
  </si>
  <si>
    <t>Consolidación y revisión de las respuestas y soportes para la entrega a los entes de control</t>
  </si>
  <si>
    <t>Reducir el Riego</t>
  </si>
  <si>
    <t>Reporte de novedades de alertas encontradas</t>
  </si>
  <si>
    <t>No evaluar el riesgo potencial para la entidad frente a la información que se entrega.</t>
  </si>
  <si>
    <t xml:space="preserve">Caída del hallazgo por falta de sustento. </t>
  </si>
  <si>
    <t>Incumplimiento de las normas de auditoría.</t>
  </si>
  <si>
    <t>Pérdida de credibilidad y confianza en la  Oficina
Sanciones</t>
  </si>
  <si>
    <t>Revisión de los papeles de trabajo de los hallazgos que tienen mayor impacto antes de la emisión de informes.</t>
  </si>
  <si>
    <t>Reducir el Riesgo</t>
  </si>
  <si>
    <t>Registro revisión Papeles de Trabajo de los hallazgos de impacto.</t>
  </si>
  <si>
    <t>Análisis e interpretación errada de los soportes o ausencia de los mismos.</t>
  </si>
  <si>
    <t>Mesas tècnicas de  control de prestacion de servicios de TI</t>
  </si>
  <si>
    <t>Encargado de la Oficina de Informatica</t>
  </si>
  <si>
    <t>Reporte de disponibilidad de respado de datos</t>
  </si>
  <si>
    <t>Informe</t>
  </si>
  <si>
    <t>Reporte de funcionamiento del sistema de información</t>
  </si>
  <si>
    <t xml:space="preserve">Revisiòn de proyecos aprobados en comité </t>
  </si>
  <si>
    <t>Subdireccion Academica</t>
  </si>
  <si>
    <t>Acta</t>
  </si>
  <si>
    <t xml:space="preserve">Reunion de monitoreo de mantenimientos </t>
  </si>
  <si>
    <t>Jefe de mantenimiento</t>
  </si>
  <si>
    <t>Reunion de reporte de avance contractual</t>
  </si>
  <si>
    <t>Jefe de Unidad Logisica</t>
  </si>
  <si>
    <t>Reporte de condiciones ambientales Hospitalarias</t>
  </si>
  <si>
    <t>Reunion de monitoreo de proyectos de infraestructura</t>
  </si>
  <si>
    <t>Socialización de lineamientos para el manejo de documentos</t>
  </si>
  <si>
    <t>Lider grupo de correspondencia y archivo</t>
  </si>
  <si>
    <t>MAPA INSTITUCIONAL DE RIESGOS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</si>
</sst>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0"/>
      <name val="Tahoma"/>
      <family val="2"/>
    </font>
    <font>
      <b/>
      <sz val="10"/>
      <color theme="0"/>
      <name val="Tahoma"/>
      <family val="2"/>
    </font>
    <font>
      <b/>
      <sz val="18"/>
      <color theme="0"/>
      <name val="Tahoma"/>
      <family val="2"/>
    </font>
    <font>
      <b/>
      <sz val="14"/>
      <name val="Tahoma"/>
      <family val="2"/>
    </font>
    <font>
      <sz val="11"/>
      <name val="Tahoma"/>
      <family val="2"/>
    </font>
    <font>
      <b/>
      <sz val="14"/>
      <color theme="0"/>
      <name val="Tahoma"/>
      <family val="2"/>
    </font>
    <font>
      <sz val="22"/>
      <color theme="1"/>
      <name val="Tahoma"/>
      <family val="2"/>
    </font>
    <font>
      <b/>
      <sz val="22"/>
      <color rgb="FF000000"/>
      <name val="Tahoma"/>
      <family val="2"/>
    </font>
    <font>
      <b/>
      <sz val="22"/>
      <color theme="1"/>
      <name val="Tahoma"/>
      <family val="2"/>
    </font>
    <font>
      <sz val="22"/>
      <color theme="1"/>
      <name val="Times New Roman"/>
      <family val="1"/>
    </font>
    <font>
      <sz val="16"/>
      <color theme="1"/>
      <name val="Tahoma"/>
      <family val="2"/>
    </font>
    <font>
      <b/>
      <sz val="16"/>
      <color theme="1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sz val="26"/>
      <color theme="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</cellStyleXfs>
  <cellXfs count="124">
    <xf numFmtId="0" fontId="0" fillId="0" borderId="0" xfId="0"/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0" xfId="0" applyFill="1" applyProtection="1"/>
    <xf numFmtId="0" fontId="0" fillId="2" borderId="1" xfId="0" applyFill="1" applyBorder="1" applyAlignment="1" applyProtection="1">
      <alignment horizontal="center" vertical="center"/>
    </xf>
    <xf numFmtId="0" fontId="0" fillId="2" borderId="1" xfId="0" applyFill="1" applyBorder="1" applyProtection="1"/>
    <xf numFmtId="0" fontId="0" fillId="2" borderId="17" xfId="0" applyFill="1" applyBorder="1" applyProtection="1"/>
    <xf numFmtId="0" fontId="0" fillId="2" borderId="0" xfId="0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5" fillId="2" borderId="0" xfId="0" applyFont="1" applyFill="1" applyProtection="1"/>
    <xf numFmtId="0" fontId="5" fillId="0" borderId="0" xfId="0" applyFont="1" applyProtection="1"/>
    <xf numFmtId="0" fontId="5" fillId="2" borderId="4" xfId="0" applyFont="1" applyFill="1" applyBorder="1" applyProtection="1"/>
    <xf numFmtId="0" fontId="5" fillId="2" borderId="0" xfId="0" applyFont="1" applyFill="1" applyBorder="1" applyProtection="1"/>
    <xf numFmtId="0" fontId="5" fillId="2" borderId="22" xfId="0" applyFont="1" applyFill="1" applyBorder="1" applyProtection="1"/>
    <xf numFmtId="0" fontId="6" fillId="0" borderId="10" xfId="0" applyFont="1" applyBorder="1" applyAlignment="1" applyProtection="1">
      <alignment vertical="center" wrapText="1"/>
    </xf>
    <xf numFmtId="0" fontId="6" fillId="0" borderId="11" xfId="0" applyFont="1" applyBorder="1" applyAlignment="1" applyProtection="1">
      <alignment vertical="center" wrapText="1"/>
    </xf>
    <xf numFmtId="0" fontId="6" fillId="0" borderId="11" xfId="0" applyFont="1" applyBorder="1" applyAlignment="1" applyProtection="1">
      <alignment vertical="center"/>
    </xf>
    <xf numFmtId="0" fontId="7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vertical="center"/>
    </xf>
    <xf numFmtId="0" fontId="8" fillId="0" borderId="12" xfId="0" applyFont="1" applyBorder="1" applyAlignment="1" applyProtection="1">
      <alignment vertical="center"/>
    </xf>
    <xf numFmtId="0" fontId="0" fillId="0" borderId="0" xfId="0" applyAlignment="1">
      <alignment horizontal="center" wrapText="1"/>
    </xf>
    <xf numFmtId="0" fontId="0" fillId="2" borderId="18" xfId="0" applyFill="1" applyBorder="1" applyProtection="1"/>
    <xf numFmtId="0" fontId="9" fillId="6" borderId="8" xfId="4" applyFont="1" applyFill="1" applyBorder="1" applyAlignment="1" applyProtection="1">
      <alignment horizontal="center" vertical="center"/>
    </xf>
    <xf numFmtId="0" fontId="10" fillId="7" borderId="16" xfId="3" applyFont="1" applyFill="1" applyBorder="1" applyAlignment="1" applyProtection="1">
      <alignment horizontal="center" vertical="center" wrapText="1"/>
    </xf>
    <xf numFmtId="0" fontId="10" fillId="8" borderId="16" xfId="3" applyFont="1" applyFill="1" applyBorder="1" applyAlignment="1" applyProtection="1">
      <alignment horizontal="center" vertical="center" wrapText="1"/>
    </xf>
    <xf numFmtId="0" fontId="11" fillId="7" borderId="16" xfId="3" applyFont="1" applyFill="1" applyBorder="1" applyAlignment="1" applyProtection="1">
      <alignment horizontal="center" vertical="center" wrapText="1"/>
    </xf>
    <xf numFmtId="0" fontId="12" fillId="10" borderId="16" xfId="0" applyFont="1" applyFill="1" applyBorder="1" applyAlignment="1">
      <alignment horizontal="center" vertical="center"/>
    </xf>
    <xf numFmtId="0" fontId="12" fillId="10" borderId="22" xfId="0" applyFont="1" applyFill="1" applyBorder="1" applyAlignment="1">
      <alignment horizontal="center" vertical="center" wrapText="1"/>
    </xf>
    <xf numFmtId="0" fontId="12" fillId="10" borderId="16" xfId="0" applyFont="1" applyFill="1" applyBorder="1" applyAlignment="1">
      <alignment horizontal="center" vertical="center" wrapText="1"/>
    </xf>
    <xf numFmtId="0" fontId="13" fillId="2" borderId="0" xfId="0" applyFont="1" applyFill="1" applyProtection="1"/>
    <xf numFmtId="0" fontId="13" fillId="0" borderId="0" xfId="0" applyFont="1" applyProtection="1"/>
    <xf numFmtId="0" fontId="10" fillId="8" borderId="9" xfId="3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0" fontId="19" fillId="9" borderId="1" xfId="3" applyFont="1" applyFill="1" applyBorder="1" applyAlignment="1" applyProtection="1">
      <alignment horizontal="center" vertical="center" wrapText="1"/>
    </xf>
    <xf numFmtId="2" fontId="19" fillId="9" borderId="1" xfId="3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vertical="center" wrapText="1"/>
      <protection locked="0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justify" vertical="center" wrapText="1"/>
      <protection locked="0"/>
    </xf>
    <xf numFmtId="1" fontId="19" fillId="9" borderId="1" xfId="3" applyNumberFormat="1" applyFont="1" applyFill="1" applyBorder="1" applyAlignment="1" applyProtection="1">
      <alignment horizontal="center" vertical="center" wrapText="1"/>
    </xf>
    <xf numFmtId="0" fontId="17" fillId="9" borderId="1" xfId="0" applyFont="1" applyFill="1" applyBorder="1" applyAlignment="1" applyProtection="1">
      <alignment horizontal="center" vertical="center"/>
      <protection locked="0"/>
    </xf>
    <xf numFmtId="0" fontId="17" fillId="9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  <protection locked="0" hidden="1"/>
    </xf>
    <xf numFmtId="0" fontId="18" fillId="0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 applyProtection="1">
      <alignment horizontal="left" vertical="center" wrapText="1"/>
      <protection locked="0"/>
    </xf>
    <xf numFmtId="1" fontId="20" fillId="9" borderId="1" xfId="3" applyNumberFormat="1" applyFont="1" applyFill="1" applyBorder="1" applyAlignment="1" applyProtection="1">
      <alignment horizontal="center" vertical="center" wrapText="1"/>
    </xf>
    <xf numFmtId="0" fontId="20" fillId="9" borderId="1" xfId="3" applyFont="1" applyFill="1" applyBorder="1" applyAlignment="1" applyProtection="1">
      <alignment horizontal="center" vertical="center" wrapText="1"/>
    </xf>
    <xf numFmtId="0" fontId="18" fillId="9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  <protection locked="0" hidden="1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 applyProtection="1">
      <alignment horizontal="center" vertical="center"/>
    </xf>
    <xf numFmtId="0" fontId="17" fillId="9" borderId="1" xfId="0" applyFont="1" applyFill="1" applyBorder="1" applyAlignment="1" applyProtection="1">
      <alignment horizontal="center" vertical="center"/>
    </xf>
    <xf numFmtId="1" fontId="20" fillId="9" borderId="1" xfId="3" applyNumberFormat="1" applyFont="1" applyFill="1" applyBorder="1" applyAlignment="1" applyProtection="1">
      <alignment horizontal="center" vertical="center" wrapText="1"/>
    </xf>
    <xf numFmtId="0" fontId="20" fillId="9" borderId="1" xfId="3" applyFont="1" applyFill="1" applyBorder="1" applyAlignment="1" applyProtection="1">
      <alignment horizontal="center" vertical="center" wrapText="1"/>
    </xf>
    <xf numFmtId="0" fontId="18" fillId="9" borderId="1" xfId="0" applyFont="1" applyFill="1" applyBorder="1" applyAlignment="1" applyProtection="1">
      <alignment horizontal="center" vertical="center"/>
      <protection locked="0"/>
    </xf>
    <xf numFmtId="0" fontId="17" fillId="0" borderId="31" xfId="0" applyFont="1" applyFill="1" applyBorder="1" applyAlignment="1" applyProtection="1">
      <alignment horizontal="center" vertical="center" wrapText="1"/>
      <protection locked="0"/>
    </xf>
    <xf numFmtId="0" fontId="17" fillId="0" borderId="18" xfId="0" applyFont="1" applyFill="1" applyBorder="1" applyAlignment="1" applyProtection="1">
      <alignment horizontal="center" vertical="center" wrapText="1"/>
      <protection locked="0"/>
    </xf>
    <xf numFmtId="0" fontId="17" fillId="0" borderId="32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/>
      <protection hidden="1"/>
    </xf>
    <xf numFmtId="0" fontId="10" fillId="7" borderId="16" xfId="2" applyFont="1" applyFill="1" applyBorder="1" applyAlignment="1" applyProtection="1">
      <alignment horizontal="center" vertical="center" wrapText="1"/>
    </xf>
    <xf numFmtId="0" fontId="10" fillId="7" borderId="19" xfId="2" applyFont="1" applyFill="1" applyBorder="1" applyAlignment="1" applyProtection="1">
      <alignment horizontal="center" vertical="center" wrapText="1"/>
    </xf>
    <xf numFmtId="0" fontId="9" fillId="6" borderId="10" xfId="4" applyFont="1" applyFill="1" applyBorder="1" applyAlignment="1" applyProtection="1">
      <alignment horizontal="center" vertical="center"/>
    </xf>
    <xf numFmtId="0" fontId="9" fillId="6" borderId="11" xfId="4" applyFont="1" applyFill="1" applyBorder="1" applyAlignment="1" applyProtection="1">
      <alignment horizontal="center" vertical="center"/>
    </xf>
    <xf numFmtId="0" fontId="9" fillId="6" borderId="12" xfId="4" applyFont="1" applyFill="1" applyBorder="1" applyAlignment="1" applyProtection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7" fillId="9" borderId="1" xfId="0" applyFont="1" applyFill="1" applyBorder="1" applyAlignment="1" applyProtection="1">
      <alignment horizontal="center" vertical="center"/>
      <protection locked="0"/>
    </xf>
    <xf numFmtId="0" fontId="9" fillId="6" borderId="8" xfId="4" applyFont="1" applyFill="1" applyBorder="1" applyAlignment="1" applyProtection="1">
      <alignment horizontal="center" vertical="center" wrapText="1"/>
    </xf>
    <xf numFmtId="0" fontId="9" fillId="6" borderId="2" xfId="4" applyFont="1" applyFill="1" applyBorder="1" applyAlignment="1" applyProtection="1">
      <alignment horizontal="center" vertical="center"/>
    </xf>
    <xf numFmtId="0" fontId="9" fillId="6" borderId="9" xfId="4" applyFont="1" applyFill="1" applyBorder="1" applyAlignment="1" applyProtection="1">
      <alignment horizontal="center" vertical="center"/>
    </xf>
    <xf numFmtId="0" fontId="9" fillId="6" borderId="5" xfId="4" applyFont="1" applyFill="1" applyBorder="1" applyAlignment="1" applyProtection="1">
      <alignment horizontal="center" vertical="center"/>
    </xf>
    <xf numFmtId="0" fontId="9" fillId="6" borderId="6" xfId="4" applyFont="1" applyFill="1" applyBorder="1" applyAlignment="1" applyProtection="1">
      <alignment horizontal="center" vertical="center"/>
    </xf>
    <xf numFmtId="0" fontId="9" fillId="6" borderId="7" xfId="4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left" vertical="center" wrapText="1"/>
    </xf>
    <xf numFmtId="0" fontId="6" fillId="0" borderId="6" xfId="0" applyFont="1" applyBorder="1" applyAlignment="1" applyProtection="1">
      <alignment horizontal="left" vertical="center" wrapText="1"/>
    </xf>
    <xf numFmtId="0" fontId="6" fillId="0" borderId="7" xfId="0" applyFont="1" applyBorder="1" applyAlignment="1" applyProtection="1">
      <alignment horizontal="left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5" fillId="2" borderId="6" xfId="0" applyFont="1" applyFill="1" applyBorder="1" applyAlignment="1" applyProtection="1">
      <alignment horizontal="center" vertical="center" wrapText="1"/>
    </xf>
    <xf numFmtId="0" fontId="15" fillId="2" borderId="7" xfId="0" applyFont="1" applyFill="1" applyBorder="1" applyAlignment="1" applyProtection="1">
      <alignment horizontal="center" vertical="center" wrapText="1"/>
    </xf>
    <xf numFmtId="0" fontId="9" fillId="6" borderId="3" xfId="4" applyFont="1" applyFill="1" applyBorder="1" applyAlignment="1" applyProtection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5" fillId="0" borderId="17" xfId="0" applyFont="1" applyBorder="1" applyAlignment="1" applyProtection="1">
      <alignment horizontal="left" vertical="center"/>
    </xf>
    <xf numFmtId="0" fontId="15" fillId="0" borderId="28" xfId="0" applyFont="1" applyBorder="1" applyAlignment="1" applyProtection="1">
      <alignment horizontal="left" vertical="center"/>
    </xf>
    <xf numFmtId="0" fontId="15" fillId="0" borderId="23" xfId="0" applyFont="1" applyBorder="1" applyAlignment="1" applyProtection="1">
      <alignment horizontal="left" vertical="center"/>
    </xf>
    <xf numFmtId="0" fontId="14" fillId="0" borderId="2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1" fontId="19" fillId="9" borderId="1" xfId="3" applyNumberFormat="1" applyFont="1" applyFill="1" applyBorder="1" applyAlignment="1" applyProtection="1">
      <alignment horizontal="center" vertical="center" wrapText="1"/>
    </xf>
    <xf numFmtId="0" fontId="15" fillId="0" borderId="21" xfId="0" applyFont="1" applyBorder="1" applyAlignment="1" applyProtection="1">
      <alignment horizontal="left" vertical="center"/>
    </xf>
    <xf numFmtId="0" fontId="7" fillId="7" borderId="16" xfId="2" applyFont="1" applyFill="1" applyBorder="1" applyAlignment="1" applyProtection="1">
      <alignment horizontal="center" vertical="center" wrapText="1"/>
    </xf>
    <xf numFmtId="0" fontId="7" fillId="7" borderId="19" xfId="2" applyFont="1" applyFill="1" applyBorder="1" applyAlignment="1" applyProtection="1">
      <alignment horizontal="center" vertical="center" wrapText="1"/>
    </xf>
    <xf numFmtId="0" fontId="19" fillId="9" borderId="1" xfId="3" applyFont="1" applyFill="1" applyBorder="1" applyAlignment="1" applyProtection="1">
      <alignment horizontal="center" vertical="center" wrapText="1"/>
    </xf>
    <xf numFmtId="0" fontId="21" fillId="0" borderId="10" xfId="0" applyFont="1" applyBorder="1" applyAlignment="1" applyProtection="1">
      <alignment horizontal="center" vertical="center" wrapText="1"/>
    </xf>
    <xf numFmtId="0" fontId="21" fillId="0" borderId="11" xfId="0" applyFont="1" applyBorder="1" applyAlignment="1" applyProtection="1">
      <alignment horizontal="center" vertical="center" wrapText="1"/>
    </xf>
    <xf numFmtId="0" fontId="21" fillId="0" borderId="12" xfId="0" applyFont="1" applyBorder="1" applyAlignment="1" applyProtection="1">
      <alignment horizontal="center" vertical="center" wrapText="1"/>
    </xf>
  </cellXfs>
  <cellStyles count="5">
    <cellStyle name="40% - Énfasis1" xfId="2" builtinId="31"/>
    <cellStyle name="60% - Énfasis1" xfId="3" builtinId="32"/>
    <cellStyle name="Énfasis4" xfId="4" builtinId="41"/>
    <cellStyle name="Normal" xfId="0" builtinId="0"/>
    <cellStyle name="Normal 2" xfId="1"/>
  </cellStyles>
  <dxfs count="687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26B0A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26B0A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26B0A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26B0A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6699FF"/>
      <color rgb="FF3366FF"/>
      <color rgb="FF00FFFF"/>
      <color rgb="FF4B76FF"/>
      <color rgb="FF9900CC"/>
      <color rgb="FFCC66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1976523</xdr:colOff>
      <xdr:row>8</xdr:row>
      <xdr:rowOff>240482</xdr:rowOff>
    </xdr:from>
    <xdr:to>
      <xdr:col>4</xdr:col>
      <xdr:colOff>904876</xdr:colOff>
      <xdr:row>10</xdr:row>
      <xdr:rowOff>578301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98" y="2121670"/>
          <a:ext cx="1381040" cy="129031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513123</xdr:colOff>
      <xdr:row>8</xdr:row>
      <xdr:rowOff>272432</xdr:rowOff>
    </xdr:from>
    <xdr:to>
      <xdr:col>5</xdr:col>
      <xdr:colOff>1725328</xdr:colOff>
      <xdr:row>10</xdr:row>
      <xdr:rowOff>544507</xdr:rowOff>
    </xdr:to>
    <xdr:pic>
      <xdr:nvPicPr>
        <xdr:cNvPr id="5" name="1 Imagen" descr="Descripción: ANd9GcRbG_UE1k8fu3s-lG_vp5dplPnA5k59GNLLzljb3CPff4PggWs&amp;t=1&amp;usg=__0sC9oJUYyShTsgRpbR5sIIr8W-Y=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0373" y="2153620"/>
          <a:ext cx="1212205" cy="1319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Riesgos%20vigentes%202018/Mapas%20de%20riesgo%20codificados/Mapa%20de%20Riesgo%20Gerencia%20y%20Buen%20Gobiern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Atencion%20Ambulatori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Atenci&#243;n%20asistencial%20y%20farmaceutica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Evaluaci&#243;n%20Mejoramiento%20y%20Seguimient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e%20Adquisicion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el%20Conocimient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ocumental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Financie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Humana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Logistica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Planeacion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orge.mendez\Desktop\felipe\Riesgos\Mapas%20de%20riesgo%20finales\FT-Mapa%20de%20Riesgo%20Gestion%20Documental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elipe/Riesgos/Mapas%20de%20riesgo%20finales/FT-Mapa%20de%20Riesgo%20Gestion%20Document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 refreshError="1"/>
      <sheetData sheetId="1" refreshError="1"/>
      <sheetData sheetId="2" refreshError="1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>
        <row r="36">
          <cell r="H36" t="str">
            <v>Rara vez</v>
          </cell>
          <cell r="I36" t="str">
            <v>Catastrofico</v>
          </cell>
        </row>
      </sheetData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  <cell r="J4" t="str">
            <v>Posible</v>
          </cell>
          <cell r="K4" t="str">
            <v xml:space="preserve">Mayor 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  <cell r="J5" t="str">
            <v>Improbable</v>
          </cell>
          <cell r="K5" t="str">
            <v>Moderado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  <cell r="J6" t="str">
            <v>Rara Vez</v>
          </cell>
          <cell r="K6" t="str">
            <v>Menor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  <cell r="K7" t="str">
            <v>Insignificante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R_PC"/>
      <sheetName val="Hoja1"/>
      <sheetName val="Monitoreos 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392"/>
  <sheetViews>
    <sheetView tabSelected="1" view="pageBreakPreview" zoomScale="40" zoomScaleNormal="10" zoomScaleSheetLayoutView="40" workbookViewId="0">
      <pane ySplit="19" topLeftCell="A20" activePane="bottomLeft" state="frozen"/>
      <selection pane="bottomLeft" activeCell="K23" sqref="K23:K25"/>
    </sheetView>
  </sheetViews>
  <sheetFormatPr baseColWidth="10" defaultColWidth="11.42578125" defaultRowHeight="14.25" x14ac:dyDescent="0.2"/>
  <cols>
    <col min="1" max="1" width="11.42578125" style="10" customWidth="1"/>
    <col min="2" max="2" width="9" style="11" customWidth="1"/>
    <col min="3" max="3" width="36.7109375" style="11" customWidth="1"/>
    <col min="4" max="4" width="28.28515625" style="11" hidden="1" customWidth="1"/>
    <col min="5" max="5" width="24.28515625" style="11" customWidth="1"/>
    <col min="6" max="6" width="41.85546875" style="11" customWidth="1"/>
    <col min="7" max="7" width="39.28515625" style="11" customWidth="1"/>
    <col min="8" max="8" width="26" style="11" customWidth="1"/>
    <col min="9" max="9" width="26.7109375" style="11" customWidth="1"/>
    <col min="10" max="10" width="20.85546875" style="11" customWidth="1"/>
    <col min="11" max="11" width="22" style="11" customWidth="1"/>
    <col min="12" max="12" width="58.140625" style="11" customWidth="1"/>
    <col min="13" max="13" width="30" style="11" hidden="1" customWidth="1"/>
    <col min="14" max="14" width="16" style="11" hidden="1" customWidth="1"/>
    <col min="15" max="15" width="13.42578125" style="11" hidden="1" customWidth="1"/>
    <col min="16" max="16" width="14.28515625" style="11" hidden="1" customWidth="1"/>
    <col min="17" max="17" width="13.28515625" style="11" hidden="1" customWidth="1"/>
    <col min="18" max="18" width="16.42578125" style="11" hidden="1" customWidth="1"/>
    <col min="19" max="19" width="27.28515625" style="11" hidden="1" customWidth="1"/>
    <col min="20" max="20" width="18.140625" style="11" hidden="1" customWidth="1"/>
    <col min="21" max="21" width="20.140625" style="11" hidden="1" customWidth="1"/>
    <col min="22" max="22" width="16" style="11" hidden="1" customWidth="1"/>
    <col min="23" max="23" width="23" style="11" hidden="1" customWidth="1"/>
    <col min="24" max="24" width="24.42578125" style="11" hidden="1" customWidth="1"/>
    <col min="25" max="25" width="25.85546875" style="11" customWidth="1"/>
    <col min="26" max="26" width="20.7109375" style="11" customWidth="1"/>
    <col min="27" max="27" width="29.85546875" style="11" customWidth="1"/>
    <col min="28" max="31" width="34.28515625" style="10" customWidth="1"/>
    <col min="32" max="32" width="21.28515625" style="10" customWidth="1"/>
    <col min="33" max="89" width="11.42578125" style="10"/>
    <col min="90" max="16384" width="11.42578125" style="11"/>
  </cols>
  <sheetData>
    <row r="1" spans="1:89" hidden="1" x14ac:dyDescent="0.2"/>
    <row r="2" spans="1:89" hidden="1" x14ac:dyDescent="0.2"/>
    <row r="3" spans="1:89" hidden="1" x14ac:dyDescent="0.2"/>
    <row r="4" spans="1:89" hidden="1" x14ac:dyDescent="0.2"/>
    <row r="5" spans="1:89" hidden="1" x14ac:dyDescent="0.2"/>
    <row r="6" spans="1:89" hidden="1" x14ac:dyDescent="0.2"/>
    <row r="7" spans="1:89" ht="15" thickBo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89" s="31" customFormat="1" ht="46.5" customHeight="1" x14ac:dyDescent="0.35">
      <c r="A8" s="30"/>
      <c r="B8" s="104" t="s">
        <v>65</v>
      </c>
      <c r="C8" s="105"/>
      <c r="D8" s="105"/>
      <c r="E8" s="105"/>
      <c r="F8" s="105"/>
      <c r="G8" s="105"/>
      <c r="H8" s="117" t="s">
        <v>72</v>
      </c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09" t="s">
        <v>73</v>
      </c>
      <c r="AC8" s="110"/>
      <c r="AD8" s="110"/>
      <c r="AE8" s="111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</row>
    <row r="9" spans="1:89" s="31" customFormat="1" ht="41.25" customHeight="1" x14ac:dyDescent="0.35">
      <c r="A9" s="30"/>
      <c r="B9" s="94"/>
      <c r="C9" s="95"/>
      <c r="D9" s="95"/>
      <c r="E9" s="95"/>
      <c r="F9" s="95"/>
      <c r="G9" s="96"/>
      <c r="H9" s="106" t="s">
        <v>63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8"/>
      <c r="AB9" s="112" t="s">
        <v>74</v>
      </c>
      <c r="AC9" s="112"/>
      <c r="AD9" s="112"/>
      <c r="AE9" s="113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</row>
    <row r="10" spans="1:89" s="31" customFormat="1" ht="33" customHeight="1" x14ac:dyDescent="0.35">
      <c r="A10" s="30"/>
      <c r="B10" s="97"/>
      <c r="C10" s="98"/>
      <c r="D10" s="98"/>
      <c r="E10" s="98"/>
      <c r="F10" s="98"/>
      <c r="G10" s="99"/>
      <c r="H10" s="106" t="s">
        <v>64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8"/>
      <c r="AB10" s="112" t="s">
        <v>75</v>
      </c>
      <c r="AC10" s="112"/>
      <c r="AD10" s="112"/>
      <c r="AE10" s="113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</row>
    <row r="11" spans="1:89" s="31" customFormat="1" ht="51.75" customHeight="1" thickBot="1" x14ac:dyDescent="0.4">
      <c r="A11" s="30"/>
      <c r="B11" s="100"/>
      <c r="C11" s="101"/>
      <c r="D11" s="101"/>
      <c r="E11" s="101"/>
      <c r="F11" s="101"/>
      <c r="G11" s="102"/>
      <c r="H11" s="79" t="s">
        <v>76</v>
      </c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114" t="s">
        <v>77</v>
      </c>
      <c r="AC11" s="114"/>
      <c r="AD11" s="114"/>
      <c r="AE11" s="115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</row>
    <row r="12" spans="1:89" s="31" customFormat="1" ht="65.25" customHeight="1" thickBot="1" x14ac:dyDescent="0.4">
      <c r="A12" s="30"/>
      <c r="B12" s="90" t="s">
        <v>78</v>
      </c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2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</row>
    <row r="13" spans="1:89" s="10" customFormat="1" ht="15" thickBot="1" x14ac:dyDescent="0.25"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4"/>
    </row>
    <row r="14" spans="1:89" ht="33.75" hidden="1" customHeight="1" thickBot="1" x14ac:dyDescent="0.25"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>
        <v>32</v>
      </c>
      <c r="O14" s="18">
        <v>25</v>
      </c>
      <c r="P14" s="18">
        <v>25</v>
      </c>
      <c r="Q14" s="18">
        <v>18</v>
      </c>
      <c r="R14" s="18"/>
      <c r="S14" s="19"/>
      <c r="T14" s="19">
        <v>25</v>
      </c>
      <c r="U14" s="19">
        <v>50</v>
      </c>
      <c r="V14" s="19">
        <v>75</v>
      </c>
      <c r="W14" s="19">
        <v>100</v>
      </c>
      <c r="X14" s="19"/>
      <c r="Y14" s="19"/>
      <c r="Z14" s="19"/>
      <c r="AA14" s="20"/>
      <c r="AB14" s="13"/>
      <c r="AC14" s="13"/>
      <c r="AD14" s="13"/>
      <c r="AE14" s="14"/>
    </row>
    <row r="15" spans="1:89" ht="72.75" hidden="1" customHeight="1" thickBot="1" x14ac:dyDescent="0.25">
      <c r="B15" s="87" t="s">
        <v>48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9"/>
    </row>
    <row r="16" spans="1:89" ht="72.75" customHeight="1" thickBot="1" x14ac:dyDescent="0.25">
      <c r="B16" s="121" t="s">
        <v>610</v>
      </c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3"/>
    </row>
    <row r="17" spans="1:31" ht="55.5" customHeight="1" thickBot="1" x14ac:dyDescent="0.25">
      <c r="B17" s="93" t="s">
        <v>13</v>
      </c>
      <c r="C17" s="93"/>
      <c r="D17" s="93"/>
      <c r="E17" s="93"/>
      <c r="F17" s="93"/>
      <c r="G17" s="93"/>
      <c r="H17" s="93" t="s">
        <v>0</v>
      </c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81" t="s">
        <v>58</v>
      </c>
      <c r="AC17" s="82"/>
      <c r="AD17" s="82"/>
      <c r="AE17" s="83"/>
    </row>
    <row r="18" spans="1:31" ht="60.75" customHeight="1" thickBot="1" x14ac:dyDescent="0.25">
      <c r="B18" s="118" t="s">
        <v>44</v>
      </c>
      <c r="C18" s="74" t="s">
        <v>3</v>
      </c>
      <c r="D18" s="74" t="s">
        <v>2</v>
      </c>
      <c r="E18" s="74" t="s">
        <v>4</v>
      </c>
      <c r="F18" s="74" t="s">
        <v>5</v>
      </c>
      <c r="G18" s="74" t="s">
        <v>6</v>
      </c>
      <c r="H18" s="93" t="s">
        <v>12</v>
      </c>
      <c r="I18" s="93"/>
      <c r="J18" s="93"/>
      <c r="K18" s="23"/>
      <c r="L18" s="76" t="s">
        <v>9</v>
      </c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8"/>
      <c r="Y18" s="77" t="s">
        <v>11</v>
      </c>
      <c r="Z18" s="77"/>
      <c r="AA18" s="78"/>
      <c r="AB18" s="84"/>
      <c r="AC18" s="85"/>
      <c r="AD18" s="85"/>
      <c r="AE18" s="86"/>
    </row>
    <row r="19" spans="1:31" ht="101.25" customHeight="1" x14ac:dyDescent="0.2">
      <c r="B19" s="119"/>
      <c r="C19" s="75"/>
      <c r="D19" s="75"/>
      <c r="E19" s="75"/>
      <c r="F19" s="75"/>
      <c r="G19" s="75"/>
      <c r="H19" s="24" t="s">
        <v>7</v>
      </c>
      <c r="I19" s="24" t="s">
        <v>8</v>
      </c>
      <c r="J19" s="25" t="s">
        <v>1</v>
      </c>
      <c r="K19" s="25" t="s">
        <v>56</v>
      </c>
      <c r="L19" s="24" t="s">
        <v>57</v>
      </c>
      <c r="M19" s="26" t="s">
        <v>45</v>
      </c>
      <c r="N19" s="26" t="s">
        <v>42</v>
      </c>
      <c r="O19" s="26" t="s">
        <v>39</v>
      </c>
      <c r="P19" s="26" t="s">
        <v>40</v>
      </c>
      <c r="Q19" s="26" t="s">
        <v>41</v>
      </c>
      <c r="R19" s="25" t="s">
        <v>55</v>
      </c>
      <c r="S19" s="32" t="s">
        <v>50</v>
      </c>
      <c r="T19" s="25" t="s">
        <v>51</v>
      </c>
      <c r="U19" s="25" t="s">
        <v>49</v>
      </c>
      <c r="V19" s="25" t="s">
        <v>24</v>
      </c>
      <c r="W19" s="25" t="s">
        <v>53</v>
      </c>
      <c r="X19" s="25" t="s">
        <v>54</v>
      </c>
      <c r="Y19" s="25" t="s">
        <v>7</v>
      </c>
      <c r="Z19" s="25" t="s">
        <v>10</v>
      </c>
      <c r="AA19" s="25" t="s">
        <v>1</v>
      </c>
      <c r="AB19" s="29" t="s">
        <v>66</v>
      </c>
      <c r="AC19" s="27" t="s">
        <v>67</v>
      </c>
      <c r="AD19" s="28" t="s">
        <v>68</v>
      </c>
      <c r="AE19" s="28" t="s">
        <v>69</v>
      </c>
    </row>
    <row r="20" spans="1:31" ht="96" customHeight="1" x14ac:dyDescent="0.2">
      <c r="A20" s="68"/>
      <c r="B20" s="59">
        <v>1</v>
      </c>
      <c r="C20" s="59" t="s">
        <v>205</v>
      </c>
      <c r="D20" s="59"/>
      <c r="E20" s="59" t="s">
        <v>37</v>
      </c>
      <c r="F20" s="33" t="s">
        <v>206</v>
      </c>
      <c r="G20" s="71" t="s">
        <v>207</v>
      </c>
      <c r="H20" s="61" t="s">
        <v>15</v>
      </c>
      <c r="I20" s="62" t="s">
        <v>20</v>
      </c>
      <c r="J20" s="63" t="str">
        <f>IF(ISERROR(VLOOKUP(H20&amp;I20,[1]Hoja1!$C$1:$F$25,4,0)),"",(VLOOKUP(H20&amp;I20,[1]Hoja1!$C$1:$F$25,4,0)))</f>
        <v>Moderado</v>
      </c>
      <c r="K20" s="63">
        <v>2</v>
      </c>
      <c r="L20" s="38" t="s">
        <v>208</v>
      </c>
      <c r="M20" s="34" t="s">
        <v>23</v>
      </c>
      <c r="N20" s="34" t="s">
        <v>44</v>
      </c>
      <c r="O20" s="34" t="s">
        <v>43</v>
      </c>
      <c r="P20" s="34" t="s">
        <v>43</v>
      </c>
      <c r="Q20" s="34" t="s">
        <v>43</v>
      </c>
      <c r="R20" s="36">
        <f>SUM(IF(N20="Si",N$15,0)+(IF(O20="Si",O$15,0))+IF(P20="Si",P$15,0)+IF(Q20="Si",Q$15,0))</f>
        <v>0</v>
      </c>
      <c r="S20" s="37">
        <f>IF(AND(K20=2,M20="Probabilidad",R20&gt;=75),50,IF(AND(M20="Probabilidad",K20=2,R20&gt;=50),37,IF(AND(M20="Probabilidad",K20=2,R20&gt;=25),25,IF(AND(M20="Probabilidad",K20=2,R20&gt;10),12,IF(AND(M20="Probabilidad",K20=3,R20&gt;=75),33.3,IF(AND(M20="Probabilidad",K20=3,R20,R20&gt;=50),25,IF(AND(M20="Probabilidad",K20=3,R20&gt;=25),17,IF(AND(M20="Probabilidad",K20=3,R20&gt;10),8,0))))))))</f>
        <v>0</v>
      </c>
      <c r="T20" s="37">
        <f>IF(AND(K20=2,M20="Impacto",R20&gt;=75),50,IF(AND(M20="Impacto",K20=2,R20&gt;=50),37,IF(AND(M20="Impacto",K20=2,R20&gt;=25),25,IF(AND(M20="Impacto",K20=2,R20&gt;10),12,IF(AND(M20="Impacto",K20=3,R20&gt;=75),33.3,IF(AND(M20="Impacto",K20=3,R20,R20&gt;=50),25,IF(AND(M20="Impacto",K20=3,R20&gt;=25),17,IF(AND(M20="Impacto",K20=3,R20&gt;10),8,0))))))))</f>
        <v>0</v>
      </c>
      <c r="U20" s="65">
        <f>SUM(S20:S22)</f>
        <v>0</v>
      </c>
      <c r="V20" s="65">
        <f>SUM(T20:T22)</f>
        <v>0</v>
      </c>
      <c r="W20" s="67" t="str">
        <f>IF(U20&gt;75,2,IF(U20&gt;=30,1,"-"))</f>
        <v>-</v>
      </c>
      <c r="X20" s="67" t="str">
        <f>IF(V20&gt;75,2,IF(V20&gt;=30,1,"-"))</f>
        <v>-</v>
      </c>
      <c r="Y20" s="64" t="s">
        <v>47</v>
      </c>
      <c r="Z20" s="64" t="s">
        <v>20</v>
      </c>
      <c r="AA20" s="60" t="s">
        <v>20</v>
      </c>
      <c r="AB20" s="39" t="s">
        <v>209</v>
      </c>
      <c r="AC20" s="39" t="s">
        <v>210</v>
      </c>
      <c r="AD20" s="39" t="s">
        <v>211</v>
      </c>
      <c r="AE20" s="39" t="s">
        <v>212</v>
      </c>
    </row>
    <row r="21" spans="1:31" ht="109.5" customHeight="1" x14ac:dyDescent="0.2">
      <c r="A21" s="69"/>
      <c r="B21" s="59"/>
      <c r="C21" s="59"/>
      <c r="D21" s="59"/>
      <c r="E21" s="59"/>
      <c r="F21" s="33" t="s">
        <v>213</v>
      </c>
      <c r="G21" s="71"/>
      <c r="H21" s="61"/>
      <c r="I21" s="62"/>
      <c r="J21" s="63"/>
      <c r="K21" s="63"/>
      <c r="L21" s="38" t="s">
        <v>214</v>
      </c>
      <c r="M21" s="34" t="s">
        <v>23</v>
      </c>
      <c r="N21" s="34" t="s">
        <v>44</v>
      </c>
      <c r="O21" s="34" t="s">
        <v>43</v>
      </c>
      <c r="P21" s="34" t="s">
        <v>43</v>
      </c>
      <c r="Q21" s="34" t="s">
        <v>43</v>
      </c>
      <c r="R21" s="36">
        <f>SUM(IF(N21="Si",N$15,0)+(IF(O21="Si",O$15,0))+IF(P21="Si",P$15,0)+IF(Q21="Si",Q$15,0))</f>
        <v>0</v>
      </c>
      <c r="S21" s="37">
        <f>IF(AND(K20=2,M21="Probabilidad",R21&gt;=75),50,IF(AND(M21="Probabilidad",K20=2,R21&gt;=50),37,IF(AND(M21="Probabilidad",K20=2,R21&gt;=25),25,IF(AND(M21="Probabilidad",K20=2,R21&gt;10),12,IF(AND(M21="Probabilidad",K20=3,R21&gt;=75),33.3,IF(AND(M21="Probabilidad",K20=3,R21,R21&gt;=50),25,IF(AND(M21="Probabilidad",K20=3,R21&gt;=25),17,IF(AND(M21="Probabilidad",K20=3,R21&gt;10),8,0))))))))</f>
        <v>0</v>
      </c>
      <c r="T21" s="37">
        <f>IF(AND(K20=2,M21="Impacto",R21&gt;=75),50,IF(AND(M21="Impacto",K20=2,R21&gt;=50),37,IF(AND(M21="Impacto",K20=2,R21&gt;=25),25,IF(AND(M21="Impacto",K20=2,R21&gt;10),12,IF(AND(M21="Impacto",K20=3,R21&gt;=75),33.3,IF(AND(M21="Impacto",K20=3,R21,R21&gt;=50),25,IF(AND(M21="Impacto",K20=3,R21&gt;=25),17,IF(AND(M21="Impacto",K20=3,R21&gt;10),8,0))))))))</f>
        <v>0</v>
      </c>
      <c r="U21" s="65"/>
      <c r="V21" s="66"/>
      <c r="W21" s="67"/>
      <c r="X21" s="67"/>
      <c r="Y21" s="64"/>
      <c r="Z21" s="64"/>
      <c r="AA21" s="60"/>
      <c r="AB21" s="39" t="s">
        <v>215</v>
      </c>
      <c r="AC21" s="39" t="s">
        <v>210</v>
      </c>
      <c r="AD21" s="39" t="s">
        <v>211</v>
      </c>
      <c r="AE21" s="39" t="s">
        <v>216</v>
      </c>
    </row>
    <row r="22" spans="1:31" ht="137.25" hidden="1" customHeight="1" thickBot="1" x14ac:dyDescent="0.25">
      <c r="A22" s="70"/>
      <c r="B22" s="59"/>
      <c r="C22" s="59"/>
      <c r="D22" s="59"/>
      <c r="E22" s="59"/>
      <c r="F22" s="33"/>
      <c r="G22" s="71"/>
      <c r="H22" s="61"/>
      <c r="I22" s="62"/>
      <c r="J22" s="63"/>
      <c r="K22" s="63"/>
      <c r="L22" s="38"/>
      <c r="M22" s="34"/>
      <c r="N22" s="34"/>
      <c r="O22" s="34"/>
      <c r="P22" s="34"/>
      <c r="Q22" s="34"/>
      <c r="R22" s="36">
        <f>SUM(IF(N22="Si",N$15,0)+(IF(O22="Si",O$15,0))+IF(P22="Si",P$15,0)+IF(Q22="Si",Q$15,0))</f>
        <v>0</v>
      </c>
      <c r="S22" s="37">
        <f>IF(AND(K20=2,M22="Probabilidad",R22&gt;=75),50,IF(AND(M22="Probabilidad",K20=2,R22&gt;=50),37,IF(AND(M22="Probabilidad",K20=2,R22&gt;=25),25,IF(AND(M22="Probabilidad",K20=2,R22&gt;10),12,IF(AND(M22="Probabilidad",K20=3,R22&gt;=75),33.3,IF(AND(M22="Probabilidad",K20=3,R22,R22&gt;=50),25,IF(AND(M22="Probabilidad",K20=3,R22&gt;=25),17,IF(AND(M22="Probabilidad",K20=3,R22&gt;10),8,0))))))))</f>
        <v>0</v>
      </c>
      <c r="T22" s="37">
        <f>IF(AND(K20=2,M22="Impacto",R22&gt;=75),50,IF(AND(M22="Impacto",K20=2,R22&gt;=50),37,IF(AND(M22="Impacto",K20=2,R22&gt;=25),25,IF(AND(M22="Impacto",K20=2,R22&gt;10),12,IF(AND(M22="Impacto",K20=3,R22&gt;=75),33.3,IF(AND(M22="Impacto",K20=3,R22,R22&gt;=50),25,IF(AND(M22="Impacto",K20=3,R22&gt;=25),17,IF(AND(M22="Impacto",K20=3,R22&gt;10),8,0))))))))</f>
        <v>0</v>
      </c>
      <c r="U22" s="65"/>
      <c r="V22" s="66"/>
      <c r="W22" s="67"/>
      <c r="X22" s="67"/>
      <c r="Y22" s="64"/>
      <c r="Z22" s="64"/>
      <c r="AA22" s="60"/>
      <c r="AB22" s="39"/>
      <c r="AC22" s="39"/>
      <c r="AD22" s="39"/>
      <c r="AE22" s="39"/>
    </row>
    <row r="23" spans="1:31" ht="137.25" customHeight="1" x14ac:dyDescent="0.2">
      <c r="A23" s="35"/>
      <c r="B23" s="59">
        <v>2</v>
      </c>
      <c r="C23" s="59" t="s">
        <v>217</v>
      </c>
      <c r="D23" s="33" t="s">
        <v>218</v>
      </c>
      <c r="E23" s="59" t="s">
        <v>35</v>
      </c>
      <c r="F23" s="33" t="s">
        <v>219</v>
      </c>
      <c r="G23" s="59" t="s">
        <v>220</v>
      </c>
      <c r="H23" s="61" t="s">
        <v>15</v>
      </c>
      <c r="I23" s="62" t="s">
        <v>21</v>
      </c>
      <c r="J23" s="60" t="s">
        <v>29</v>
      </c>
      <c r="K23" s="63">
        <v>3</v>
      </c>
      <c r="L23" s="38" t="s">
        <v>221</v>
      </c>
      <c r="M23" s="34" t="s">
        <v>23</v>
      </c>
      <c r="N23" s="34" t="s">
        <v>44</v>
      </c>
      <c r="O23" s="34" t="s">
        <v>43</v>
      </c>
      <c r="P23" s="34" t="s">
        <v>43</v>
      </c>
      <c r="Q23" s="34" t="s">
        <v>44</v>
      </c>
      <c r="R23" s="36">
        <v>50</v>
      </c>
      <c r="S23" s="37">
        <v>25</v>
      </c>
      <c r="T23" s="37">
        <v>0</v>
      </c>
      <c r="U23" s="52">
        <v>50</v>
      </c>
      <c r="V23" s="53">
        <v>0</v>
      </c>
      <c r="W23" s="54">
        <v>1</v>
      </c>
      <c r="X23" s="54" t="s">
        <v>222</v>
      </c>
      <c r="Y23" s="64" t="s">
        <v>47</v>
      </c>
      <c r="Z23" s="64" t="s">
        <v>21</v>
      </c>
      <c r="AA23" s="60" t="s">
        <v>29</v>
      </c>
      <c r="AB23" s="39" t="s">
        <v>223</v>
      </c>
      <c r="AC23" s="39" t="s">
        <v>224</v>
      </c>
      <c r="AD23" s="39" t="s">
        <v>70</v>
      </c>
      <c r="AE23" s="39" t="s">
        <v>225</v>
      </c>
    </row>
    <row r="24" spans="1:31" ht="137.25" customHeight="1" x14ac:dyDescent="0.2">
      <c r="A24" s="35"/>
      <c r="B24" s="59"/>
      <c r="C24" s="59"/>
      <c r="D24" s="33"/>
      <c r="E24" s="59"/>
      <c r="F24" s="33" t="s">
        <v>226</v>
      </c>
      <c r="G24" s="59"/>
      <c r="H24" s="61"/>
      <c r="I24" s="62"/>
      <c r="J24" s="60"/>
      <c r="K24" s="63"/>
      <c r="L24" s="38" t="s">
        <v>227</v>
      </c>
      <c r="M24" s="34" t="s">
        <v>23</v>
      </c>
      <c r="N24" s="34" t="s">
        <v>44</v>
      </c>
      <c r="O24" s="34" t="s">
        <v>43</v>
      </c>
      <c r="P24" s="34" t="s">
        <v>43</v>
      </c>
      <c r="Q24" s="34" t="s">
        <v>44</v>
      </c>
      <c r="R24" s="36">
        <v>50</v>
      </c>
      <c r="S24" s="37">
        <v>25</v>
      </c>
      <c r="T24" s="37">
        <v>0</v>
      </c>
      <c r="U24" s="52"/>
      <c r="V24" s="53"/>
      <c r="W24" s="54"/>
      <c r="X24" s="54"/>
      <c r="Y24" s="64"/>
      <c r="Z24" s="64"/>
      <c r="AA24" s="60"/>
      <c r="AB24" s="39" t="s">
        <v>228</v>
      </c>
      <c r="AC24" s="39" t="s">
        <v>224</v>
      </c>
      <c r="AD24" s="39" t="s">
        <v>71</v>
      </c>
      <c r="AE24" s="39" t="s">
        <v>229</v>
      </c>
    </row>
    <row r="25" spans="1:31" ht="137.25" customHeight="1" x14ac:dyDescent="0.2">
      <c r="A25" s="35"/>
      <c r="B25" s="59"/>
      <c r="C25" s="59"/>
      <c r="D25" s="33"/>
      <c r="E25" s="59"/>
      <c r="F25" s="33" t="s">
        <v>230</v>
      </c>
      <c r="G25" s="59"/>
      <c r="H25" s="61"/>
      <c r="I25" s="62"/>
      <c r="J25" s="60"/>
      <c r="K25" s="63"/>
      <c r="L25" s="38" t="s">
        <v>231</v>
      </c>
      <c r="M25" s="34" t="s">
        <v>24</v>
      </c>
      <c r="N25" s="34" t="s">
        <v>44</v>
      </c>
      <c r="O25" s="34" t="s">
        <v>44</v>
      </c>
      <c r="P25" s="34" t="s">
        <v>44</v>
      </c>
      <c r="Q25" s="34" t="s">
        <v>44</v>
      </c>
      <c r="R25" s="36">
        <v>0</v>
      </c>
      <c r="S25" s="37">
        <v>0</v>
      </c>
      <c r="T25" s="37">
        <v>0</v>
      </c>
      <c r="U25" s="52"/>
      <c r="V25" s="53"/>
      <c r="W25" s="54"/>
      <c r="X25" s="54"/>
      <c r="Y25" s="64"/>
      <c r="Z25" s="64"/>
      <c r="AA25" s="60"/>
      <c r="AB25" s="39" t="s">
        <v>232</v>
      </c>
      <c r="AC25" s="39" t="s">
        <v>224</v>
      </c>
      <c r="AD25" s="39" t="s">
        <v>71</v>
      </c>
      <c r="AE25" s="39" t="s">
        <v>117</v>
      </c>
    </row>
    <row r="26" spans="1:31" ht="137.25" customHeight="1" x14ac:dyDescent="0.2">
      <c r="A26" s="35"/>
      <c r="B26" s="59">
        <v>3</v>
      </c>
      <c r="C26" s="59" t="s">
        <v>233</v>
      </c>
      <c r="D26" s="33"/>
      <c r="E26" s="59" t="s">
        <v>34</v>
      </c>
      <c r="F26" s="33" t="s">
        <v>234</v>
      </c>
      <c r="G26" s="59" t="s">
        <v>235</v>
      </c>
      <c r="H26" s="61" t="s">
        <v>17</v>
      </c>
      <c r="I26" s="62" t="s">
        <v>20</v>
      </c>
      <c r="J26" s="60" t="s">
        <v>26</v>
      </c>
      <c r="K26" s="63">
        <v>2</v>
      </c>
      <c r="L26" s="38" t="s">
        <v>236</v>
      </c>
      <c r="M26" s="34" t="s">
        <v>23</v>
      </c>
      <c r="N26" s="34" t="s">
        <v>43</v>
      </c>
      <c r="O26" s="34" t="s">
        <v>43</v>
      </c>
      <c r="P26" s="34" t="s">
        <v>43</v>
      </c>
      <c r="Q26" s="34" t="s">
        <v>43</v>
      </c>
      <c r="R26" s="36">
        <v>100</v>
      </c>
      <c r="S26" s="37">
        <v>50</v>
      </c>
      <c r="T26" s="37">
        <v>0</v>
      </c>
      <c r="U26" s="52">
        <v>100</v>
      </c>
      <c r="V26" s="53">
        <v>0</v>
      </c>
      <c r="W26" s="54">
        <v>2</v>
      </c>
      <c r="X26" s="54" t="s">
        <v>222</v>
      </c>
      <c r="Y26" s="64" t="s">
        <v>15</v>
      </c>
      <c r="Z26" s="64" t="s">
        <v>20</v>
      </c>
      <c r="AA26" s="60" t="s">
        <v>20</v>
      </c>
      <c r="AB26" s="39" t="s">
        <v>237</v>
      </c>
      <c r="AC26" s="39" t="s">
        <v>238</v>
      </c>
      <c r="AD26" s="39" t="s">
        <v>70</v>
      </c>
      <c r="AE26" s="39" t="s">
        <v>239</v>
      </c>
    </row>
    <row r="27" spans="1:31" ht="137.25" customHeight="1" x14ac:dyDescent="0.2">
      <c r="A27" s="35"/>
      <c r="B27" s="59"/>
      <c r="C27" s="59"/>
      <c r="D27" s="33"/>
      <c r="E27" s="59"/>
      <c r="F27" s="33" t="s">
        <v>240</v>
      </c>
      <c r="G27" s="59"/>
      <c r="H27" s="61"/>
      <c r="I27" s="62"/>
      <c r="J27" s="60"/>
      <c r="K27" s="63"/>
      <c r="L27" s="38" t="s">
        <v>241</v>
      </c>
      <c r="M27" s="34" t="s">
        <v>23</v>
      </c>
      <c r="N27" s="34" t="s">
        <v>43</v>
      </c>
      <c r="O27" s="34" t="s">
        <v>43</v>
      </c>
      <c r="P27" s="34" t="s">
        <v>43</v>
      </c>
      <c r="Q27" s="34" t="s">
        <v>43</v>
      </c>
      <c r="R27" s="36">
        <v>100</v>
      </c>
      <c r="S27" s="37">
        <v>50</v>
      </c>
      <c r="T27" s="37">
        <v>0</v>
      </c>
      <c r="U27" s="52"/>
      <c r="V27" s="53"/>
      <c r="W27" s="54"/>
      <c r="X27" s="54"/>
      <c r="Y27" s="64"/>
      <c r="Z27" s="64"/>
      <c r="AA27" s="60"/>
      <c r="AB27" s="39" t="s">
        <v>242</v>
      </c>
      <c r="AC27" s="39" t="s">
        <v>238</v>
      </c>
      <c r="AD27" s="39" t="s">
        <v>70</v>
      </c>
      <c r="AE27" s="39" t="s">
        <v>239</v>
      </c>
    </row>
    <row r="28" spans="1:31" ht="137.25" customHeight="1" x14ac:dyDescent="0.2">
      <c r="A28" s="35"/>
      <c r="B28" s="59">
        <v>4</v>
      </c>
      <c r="C28" s="59" t="s">
        <v>243</v>
      </c>
      <c r="D28" s="33"/>
      <c r="E28" s="59" t="s">
        <v>33</v>
      </c>
      <c r="F28" s="33" t="s">
        <v>244</v>
      </c>
      <c r="G28" s="59" t="s">
        <v>245</v>
      </c>
      <c r="H28" s="61" t="s">
        <v>15</v>
      </c>
      <c r="I28" s="62" t="s">
        <v>22</v>
      </c>
      <c r="J28" s="60" t="s">
        <v>26</v>
      </c>
      <c r="K28" s="63">
        <v>3</v>
      </c>
      <c r="L28" s="38" t="s">
        <v>246</v>
      </c>
      <c r="M28" s="34" t="s">
        <v>23</v>
      </c>
      <c r="N28" s="34" t="s">
        <v>43</v>
      </c>
      <c r="O28" s="34" t="s">
        <v>43</v>
      </c>
      <c r="P28" s="34" t="s">
        <v>43</v>
      </c>
      <c r="Q28" s="34" t="s">
        <v>43</v>
      </c>
      <c r="R28" s="36">
        <v>100</v>
      </c>
      <c r="S28" s="37">
        <v>33.299999999999997</v>
      </c>
      <c r="T28" s="37">
        <v>0</v>
      </c>
      <c r="U28" s="52">
        <v>66.599999999999994</v>
      </c>
      <c r="V28" s="53">
        <v>33.299999999999997</v>
      </c>
      <c r="W28" s="54">
        <v>1</v>
      </c>
      <c r="X28" s="54">
        <v>1</v>
      </c>
      <c r="Y28" s="64" t="s">
        <v>47</v>
      </c>
      <c r="Z28" s="64" t="s">
        <v>21</v>
      </c>
      <c r="AA28" s="60" t="s">
        <v>29</v>
      </c>
      <c r="AB28" s="39" t="s">
        <v>247</v>
      </c>
      <c r="AC28" s="39" t="s">
        <v>248</v>
      </c>
      <c r="AD28" s="39" t="s">
        <v>70</v>
      </c>
      <c r="AE28" s="39" t="s">
        <v>249</v>
      </c>
    </row>
    <row r="29" spans="1:31" ht="137.25" customHeight="1" x14ac:dyDescent="0.2">
      <c r="A29" s="35"/>
      <c r="B29" s="59"/>
      <c r="C29" s="59"/>
      <c r="D29" s="33"/>
      <c r="E29" s="59"/>
      <c r="F29" s="33" t="s">
        <v>250</v>
      </c>
      <c r="G29" s="59"/>
      <c r="H29" s="61"/>
      <c r="I29" s="62"/>
      <c r="J29" s="60"/>
      <c r="K29" s="63"/>
      <c r="L29" s="38" t="s">
        <v>251</v>
      </c>
      <c r="M29" s="34" t="s">
        <v>24</v>
      </c>
      <c r="N29" s="34" t="s">
        <v>43</v>
      </c>
      <c r="O29" s="34" t="s">
        <v>43</v>
      </c>
      <c r="P29" s="34" t="s">
        <v>43</v>
      </c>
      <c r="Q29" s="34" t="s">
        <v>43</v>
      </c>
      <c r="R29" s="36">
        <v>100</v>
      </c>
      <c r="S29" s="37">
        <v>0</v>
      </c>
      <c r="T29" s="37">
        <v>33.299999999999997</v>
      </c>
      <c r="U29" s="52"/>
      <c r="V29" s="53"/>
      <c r="W29" s="54"/>
      <c r="X29" s="54"/>
      <c r="Y29" s="64"/>
      <c r="Z29" s="64"/>
      <c r="AA29" s="60"/>
      <c r="AB29" s="39" t="s">
        <v>252</v>
      </c>
      <c r="AC29" s="39" t="s">
        <v>248</v>
      </c>
      <c r="AD29" s="39" t="s">
        <v>70</v>
      </c>
      <c r="AE29" s="39" t="s">
        <v>253</v>
      </c>
    </row>
    <row r="30" spans="1:31" ht="137.25" customHeight="1" x14ac:dyDescent="0.2">
      <c r="A30" s="35"/>
      <c r="B30" s="59"/>
      <c r="C30" s="59"/>
      <c r="D30" s="33"/>
      <c r="E30" s="59"/>
      <c r="F30" s="33" t="s">
        <v>254</v>
      </c>
      <c r="G30" s="59"/>
      <c r="H30" s="61"/>
      <c r="I30" s="62"/>
      <c r="J30" s="60"/>
      <c r="K30" s="63"/>
      <c r="L30" s="38" t="s">
        <v>255</v>
      </c>
      <c r="M30" s="34" t="s">
        <v>23</v>
      </c>
      <c r="N30" s="34" t="s">
        <v>43</v>
      </c>
      <c r="O30" s="34" t="s">
        <v>43</v>
      </c>
      <c r="P30" s="34" t="s">
        <v>43</v>
      </c>
      <c r="Q30" s="34" t="s">
        <v>43</v>
      </c>
      <c r="R30" s="36">
        <v>100</v>
      </c>
      <c r="S30" s="37">
        <v>33.299999999999997</v>
      </c>
      <c r="T30" s="37">
        <v>0</v>
      </c>
      <c r="U30" s="52"/>
      <c r="V30" s="53"/>
      <c r="W30" s="54"/>
      <c r="X30" s="54"/>
      <c r="Y30" s="64"/>
      <c r="Z30" s="64"/>
      <c r="AA30" s="60"/>
      <c r="AB30" s="39" t="s">
        <v>256</v>
      </c>
      <c r="AC30" s="39" t="s">
        <v>248</v>
      </c>
      <c r="AD30" s="39" t="s">
        <v>71</v>
      </c>
      <c r="AE30" s="39" t="s">
        <v>257</v>
      </c>
    </row>
    <row r="31" spans="1:31" ht="137.25" customHeight="1" x14ac:dyDescent="0.2">
      <c r="A31" s="35"/>
      <c r="B31" s="59">
        <v>5</v>
      </c>
      <c r="C31" s="59" t="s">
        <v>258</v>
      </c>
      <c r="D31" s="33"/>
      <c r="E31" s="59" t="s">
        <v>38</v>
      </c>
      <c r="F31" s="33" t="s">
        <v>259</v>
      </c>
      <c r="G31" s="59" t="s">
        <v>260</v>
      </c>
      <c r="H31" s="61" t="s">
        <v>16</v>
      </c>
      <c r="I31" s="62" t="s">
        <v>102</v>
      </c>
      <c r="J31" s="60" t="s">
        <v>26</v>
      </c>
      <c r="K31" s="63">
        <v>2</v>
      </c>
      <c r="L31" s="38" t="s">
        <v>261</v>
      </c>
      <c r="M31" s="34" t="s">
        <v>23</v>
      </c>
      <c r="N31" s="34" t="s">
        <v>43</v>
      </c>
      <c r="O31" s="34" t="s">
        <v>43</v>
      </c>
      <c r="P31" s="34" t="s">
        <v>43</v>
      </c>
      <c r="Q31" s="34" t="s">
        <v>44</v>
      </c>
      <c r="R31" s="36">
        <v>82</v>
      </c>
      <c r="S31" s="37">
        <v>50</v>
      </c>
      <c r="T31" s="37">
        <v>0</v>
      </c>
      <c r="U31" s="52">
        <v>100</v>
      </c>
      <c r="V31" s="53">
        <v>0</v>
      </c>
      <c r="W31" s="54">
        <v>2</v>
      </c>
      <c r="X31" s="54" t="s">
        <v>222</v>
      </c>
      <c r="Y31" s="64" t="s">
        <v>47</v>
      </c>
      <c r="Z31" s="64" t="s">
        <v>102</v>
      </c>
      <c r="AA31" s="60" t="s">
        <v>29</v>
      </c>
      <c r="AB31" s="56" t="s">
        <v>594</v>
      </c>
      <c r="AC31" s="56" t="s">
        <v>595</v>
      </c>
      <c r="AD31" s="56" t="s">
        <v>561</v>
      </c>
      <c r="AE31" s="56" t="s">
        <v>493</v>
      </c>
    </row>
    <row r="32" spans="1:31" ht="137.25" customHeight="1" x14ac:dyDescent="0.2">
      <c r="A32" s="35"/>
      <c r="B32" s="59"/>
      <c r="C32" s="59"/>
      <c r="D32" s="33"/>
      <c r="E32" s="59"/>
      <c r="F32" s="33" t="s">
        <v>262</v>
      </c>
      <c r="G32" s="59"/>
      <c r="H32" s="61"/>
      <c r="I32" s="62"/>
      <c r="J32" s="60"/>
      <c r="K32" s="63"/>
      <c r="L32" s="38" t="s">
        <v>263</v>
      </c>
      <c r="M32" s="34" t="s">
        <v>23</v>
      </c>
      <c r="N32" s="34" t="s">
        <v>43</v>
      </c>
      <c r="O32" s="34" t="s">
        <v>43</v>
      </c>
      <c r="P32" s="34" t="s">
        <v>43</v>
      </c>
      <c r="Q32" s="34" t="s">
        <v>44</v>
      </c>
      <c r="R32" s="36">
        <v>82</v>
      </c>
      <c r="S32" s="37">
        <v>50</v>
      </c>
      <c r="T32" s="37">
        <v>0</v>
      </c>
      <c r="U32" s="52"/>
      <c r="V32" s="53"/>
      <c r="W32" s="54"/>
      <c r="X32" s="54"/>
      <c r="Y32" s="64"/>
      <c r="Z32" s="64"/>
      <c r="AA32" s="60"/>
      <c r="AB32" s="57"/>
      <c r="AC32" s="57"/>
      <c r="AD32" s="57"/>
      <c r="AE32" s="57"/>
    </row>
    <row r="33" spans="1:31" ht="137.25" customHeight="1" x14ac:dyDescent="0.2">
      <c r="A33" s="35"/>
      <c r="B33" s="59">
        <v>6</v>
      </c>
      <c r="C33" s="59" t="s">
        <v>264</v>
      </c>
      <c r="D33" s="33"/>
      <c r="E33" s="59" t="s">
        <v>38</v>
      </c>
      <c r="F33" s="59" t="s">
        <v>265</v>
      </c>
      <c r="G33" s="59" t="s">
        <v>266</v>
      </c>
      <c r="H33" s="61" t="s">
        <v>15</v>
      </c>
      <c r="I33" s="62" t="s">
        <v>102</v>
      </c>
      <c r="J33" s="60" t="s">
        <v>29</v>
      </c>
      <c r="K33" s="63">
        <v>2</v>
      </c>
      <c r="L33" s="38" t="s">
        <v>267</v>
      </c>
      <c r="M33" s="34" t="s">
        <v>23</v>
      </c>
      <c r="N33" s="34" t="s">
        <v>43</v>
      </c>
      <c r="O33" s="34" t="s">
        <v>43</v>
      </c>
      <c r="P33" s="34" t="s">
        <v>43</v>
      </c>
      <c r="Q33" s="34" t="s">
        <v>44</v>
      </c>
      <c r="R33" s="36">
        <v>82</v>
      </c>
      <c r="S33" s="37">
        <v>50</v>
      </c>
      <c r="T33" s="37">
        <v>0</v>
      </c>
      <c r="U33" s="52">
        <v>50</v>
      </c>
      <c r="V33" s="53">
        <v>50</v>
      </c>
      <c r="W33" s="54">
        <v>1</v>
      </c>
      <c r="X33" s="54">
        <v>1</v>
      </c>
      <c r="Y33" s="64" t="s">
        <v>47</v>
      </c>
      <c r="Z33" s="64" t="s">
        <v>102</v>
      </c>
      <c r="AA33" s="60" t="s">
        <v>29</v>
      </c>
      <c r="AB33" s="56" t="s">
        <v>596</v>
      </c>
      <c r="AC33" s="56" t="s">
        <v>595</v>
      </c>
      <c r="AD33" s="56" t="s">
        <v>561</v>
      </c>
      <c r="AE33" s="56" t="s">
        <v>597</v>
      </c>
    </row>
    <row r="34" spans="1:31" ht="137.25" customHeight="1" x14ac:dyDescent="0.2">
      <c r="A34" s="35"/>
      <c r="B34" s="59"/>
      <c r="C34" s="59"/>
      <c r="D34" s="33"/>
      <c r="E34" s="59"/>
      <c r="F34" s="59"/>
      <c r="G34" s="59"/>
      <c r="H34" s="61"/>
      <c r="I34" s="62"/>
      <c r="J34" s="60"/>
      <c r="K34" s="63"/>
      <c r="L34" s="38" t="s">
        <v>268</v>
      </c>
      <c r="M34" s="34" t="s">
        <v>24</v>
      </c>
      <c r="N34" s="34" t="s">
        <v>43</v>
      </c>
      <c r="O34" s="34" t="s">
        <v>43</v>
      </c>
      <c r="P34" s="34" t="s">
        <v>43</v>
      </c>
      <c r="Q34" s="34" t="s">
        <v>44</v>
      </c>
      <c r="R34" s="36">
        <v>82</v>
      </c>
      <c r="S34" s="37">
        <v>0</v>
      </c>
      <c r="T34" s="37">
        <v>50</v>
      </c>
      <c r="U34" s="52"/>
      <c r="V34" s="53"/>
      <c r="W34" s="54"/>
      <c r="X34" s="54"/>
      <c r="Y34" s="64"/>
      <c r="Z34" s="64"/>
      <c r="AA34" s="60"/>
      <c r="AB34" s="57"/>
      <c r="AC34" s="57"/>
      <c r="AD34" s="57"/>
      <c r="AE34" s="57"/>
    </row>
    <row r="35" spans="1:31" ht="173.25" customHeight="1" x14ac:dyDescent="0.2">
      <c r="A35" s="35"/>
      <c r="B35" s="33">
        <v>7</v>
      </c>
      <c r="C35" s="33" t="s">
        <v>269</v>
      </c>
      <c r="D35" s="33"/>
      <c r="E35" s="33" t="s">
        <v>38</v>
      </c>
      <c r="F35" s="33" t="s">
        <v>270</v>
      </c>
      <c r="G35" s="33" t="s">
        <v>271</v>
      </c>
      <c r="H35" s="49" t="s">
        <v>16</v>
      </c>
      <c r="I35" s="34" t="s">
        <v>102</v>
      </c>
      <c r="J35" s="43" t="s">
        <v>26</v>
      </c>
      <c r="K35" s="44">
        <v>1</v>
      </c>
      <c r="L35" s="38" t="s">
        <v>272</v>
      </c>
      <c r="M35" s="34" t="s">
        <v>24</v>
      </c>
      <c r="N35" s="34" t="s">
        <v>43</v>
      </c>
      <c r="O35" s="34" t="s">
        <v>43</v>
      </c>
      <c r="P35" s="34" t="s">
        <v>43</v>
      </c>
      <c r="Q35" s="34" t="s">
        <v>43</v>
      </c>
      <c r="R35" s="36">
        <v>100</v>
      </c>
      <c r="S35" s="37">
        <v>0</v>
      </c>
      <c r="T35" s="37">
        <v>100</v>
      </c>
      <c r="U35" s="52">
        <v>0</v>
      </c>
      <c r="V35" s="53">
        <v>100</v>
      </c>
      <c r="W35" s="54" t="s">
        <v>222</v>
      </c>
      <c r="X35" s="54">
        <v>2</v>
      </c>
      <c r="Y35" s="48" t="s">
        <v>16</v>
      </c>
      <c r="Z35" s="48" t="s">
        <v>19</v>
      </c>
      <c r="AA35" s="43" t="s">
        <v>20</v>
      </c>
      <c r="AB35" s="39" t="s">
        <v>598</v>
      </c>
      <c r="AC35" s="39" t="s">
        <v>595</v>
      </c>
      <c r="AD35" s="39" t="s">
        <v>561</v>
      </c>
      <c r="AE35" s="39" t="s">
        <v>597</v>
      </c>
    </row>
    <row r="36" spans="1:31" ht="137.25" customHeight="1" x14ac:dyDescent="0.2">
      <c r="A36" s="35"/>
      <c r="B36" s="59">
        <v>8</v>
      </c>
      <c r="C36" s="59" t="s">
        <v>273</v>
      </c>
      <c r="D36" s="33"/>
      <c r="E36" s="59" t="s">
        <v>79</v>
      </c>
      <c r="F36" s="33" t="s">
        <v>274</v>
      </c>
      <c r="G36" s="59" t="s">
        <v>275</v>
      </c>
      <c r="H36" s="61" t="s">
        <v>16</v>
      </c>
      <c r="I36" s="62" t="s">
        <v>21</v>
      </c>
      <c r="J36" s="60" t="s">
        <v>26</v>
      </c>
      <c r="K36" s="63">
        <v>2</v>
      </c>
      <c r="L36" s="38" t="s">
        <v>276</v>
      </c>
      <c r="M36" s="34" t="s">
        <v>23</v>
      </c>
      <c r="N36" s="34" t="s">
        <v>43</v>
      </c>
      <c r="O36" s="34" t="s">
        <v>43</v>
      </c>
      <c r="P36" s="34" t="s">
        <v>44</v>
      </c>
      <c r="Q36" s="34" t="s">
        <v>43</v>
      </c>
      <c r="R36" s="36">
        <v>75</v>
      </c>
      <c r="S36" s="37">
        <v>50</v>
      </c>
      <c r="T36" s="37">
        <v>0</v>
      </c>
      <c r="U36" s="52">
        <v>100</v>
      </c>
      <c r="V36" s="53">
        <v>0</v>
      </c>
      <c r="W36" s="54">
        <v>2</v>
      </c>
      <c r="X36" s="54" t="s">
        <v>222</v>
      </c>
      <c r="Y36" s="64" t="s">
        <v>47</v>
      </c>
      <c r="Z36" s="64" t="s">
        <v>21</v>
      </c>
      <c r="AA36" s="60" t="s">
        <v>29</v>
      </c>
      <c r="AB36" s="39" t="s">
        <v>277</v>
      </c>
      <c r="AC36" s="39" t="s">
        <v>278</v>
      </c>
      <c r="AD36" s="39" t="s">
        <v>211</v>
      </c>
      <c r="AE36" s="39" t="s">
        <v>190</v>
      </c>
    </row>
    <row r="37" spans="1:31" ht="137.25" customHeight="1" x14ac:dyDescent="0.2">
      <c r="A37" s="35"/>
      <c r="B37" s="59"/>
      <c r="C37" s="59"/>
      <c r="D37" s="33"/>
      <c r="E37" s="59"/>
      <c r="F37" s="33" t="s">
        <v>279</v>
      </c>
      <c r="G37" s="59"/>
      <c r="H37" s="61"/>
      <c r="I37" s="62"/>
      <c r="J37" s="60"/>
      <c r="K37" s="63"/>
      <c r="L37" s="38" t="s">
        <v>280</v>
      </c>
      <c r="M37" s="34" t="s">
        <v>23</v>
      </c>
      <c r="N37" s="34" t="s">
        <v>43</v>
      </c>
      <c r="O37" s="34" t="s">
        <v>43</v>
      </c>
      <c r="P37" s="34" t="s">
        <v>43</v>
      </c>
      <c r="Q37" s="34" t="s">
        <v>43</v>
      </c>
      <c r="R37" s="36">
        <v>100</v>
      </c>
      <c r="S37" s="37">
        <v>50</v>
      </c>
      <c r="T37" s="37">
        <v>0</v>
      </c>
      <c r="U37" s="52"/>
      <c r="V37" s="53"/>
      <c r="W37" s="54"/>
      <c r="X37" s="54"/>
      <c r="Y37" s="64"/>
      <c r="Z37" s="64"/>
      <c r="AA37" s="60"/>
      <c r="AB37" s="39" t="s">
        <v>281</v>
      </c>
      <c r="AC37" s="39" t="s">
        <v>278</v>
      </c>
      <c r="AD37" s="39" t="s">
        <v>211</v>
      </c>
      <c r="AE37" s="39" t="s">
        <v>282</v>
      </c>
    </row>
    <row r="38" spans="1:31" ht="137.25" customHeight="1" x14ac:dyDescent="0.2">
      <c r="A38" s="35"/>
      <c r="B38" s="59">
        <v>9</v>
      </c>
      <c r="C38" s="59" t="s">
        <v>283</v>
      </c>
      <c r="D38" s="33"/>
      <c r="E38" s="59" t="s">
        <v>62</v>
      </c>
      <c r="F38" s="33" t="s">
        <v>284</v>
      </c>
      <c r="G38" s="59" t="s">
        <v>285</v>
      </c>
      <c r="H38" s="61" t="s">
        <v>17</v>
      </c>
      <c r="I38" s="62" t="s">
        <v>21</v>
      </c>
      <c r="J38" s="60" t="s">
        <v>26</v>
      </c>
      <c r="K38" s="63">
        <v>3</v>
      </c>
      <c r="L38" s="38" t="s">
        <v>286</v>
      </c>
      <c r="M38" s="34" t="s">
        <v>23</v>
      </c>
      <c r="N38" s="34" t="s">
        <v>43</v>
      </c>
      <c r="O38" s="34" t="s">
        <v>43</v>
      </c>
      <c r="P38" s="34" t="s">
        <v>43</v>
      </c>
      <c r="Q38" s="34" t="s">
        <v>43</v>
      </c>
      <c r="R38" s="36">
        <v>100</v>
      </c>
      <c r="S38" s="37">
        <v>33.299999999999997</v>
      </c>
      <c r="T38" s="37">
        <v>0</v>
      </c>
      <c r="U38" s="52">
        <v>58.3</v>
      </c>
      <c r="V38" s="53">
        <v>33.299999999999997</v>
      </c>
      <c r="W38" s="54">
        <v>1</v>
      </c>
      <c r="X38" s="54">
        <v>1</v>
      </c>
      <c r="Y38" s="64" t="s">
        <v>16</v>
      </c>
      <c r="Z38" s="64" t="s">
        <v>20</v>
      </c>
      <c r="AA38" s="60" t="s">
        <v>29</v>
      </c>
      <c r="AB38" s="39" t="s">
        <v>287</v>
      </c>
      <c r="AC38" s="39" t="s">
        <v>288</v>
      </c>
      <c r="AD38" s="39" t="s">
        <v>289</v>
      </c>
      <c r="AE38" s="39" t="s">
        <v>290</v>
      </c>
    </row>
    <row r="39" spans="1:31" ht="137.25" customHeight="1" x14ac:dyDescent="0.2">
      <c r="A39" s="35"/>
      <c r="B39" s="59"/>
      <c r="C39" s="59"/>
      <c r="D39" s="33"/>
      <c r="E39" s="59"/>
      <c r="F39" s="33" t="s">
        <v>291</v>
      </c>
      <c r="G39" s="59"/>
      <c r="H39" s="61"/>
      <c r="I39" s="62"/>
      <c r="J39" s="60"/>
      <c r="K39" s="63"/>
      <c r="L39" s="38" t="s">
        <v>292</v>
      </c>
      <c r="M39" s="34" t="s">
        <v>23</v>
      </c>
      <c r="N39" s="34" t="s">
        <v>44</v>
      </c>
      <c r="O39" s="34" t="s">
        <v>43</v>
      </c>
      <c r="P39" s="34" t="s">
        <v>43</v>
      </c>
      <c r="Q39" s="34" t="s">
        <v>43</v>
      </c>
      <c r="R39" s="36">
        <v>68</v>
      </c>
      <c r="S39" s="37">
        <v>25</v>
      </c>
      <c r="T39" s="37">
        <v>0</v>
      </c>
      <c r="U39" s="52"/>
      <c r="V39" s="53"/>
      <c r="W39" s="54"/>
      <c r="X39" s="54"/>
      <c r="Y39" s="64"/>
      <c r="Z39" s="64"/>
      <c r="AA39" s="60"/>
      <c r="AB39" s="39" t="s">
        <v>293</v>
      </c>
      <c r="AC39" s="39" t="s">
        <v>294</v>
      </c>
      <c r="AD39" s="39" t="s">
        <v>289</v>
      </c>
      <c r="AE39" s="39" t="s">
        <v>290</v>
      </c>
    </row>
    <row r="40" spans="1:31" ht="137.25" customHeight="1" x14ac:dyDescent="0.2">
      <c r="A40" s="35"/>
      <c r="B40" s="59"/>
      <c r="C40" s="59"/>
      <c r="D40" s="33"/>
      <c r="E40" s="59"/>
      <c r="F40" s="33" t="s">
        <v>295</v>
      </c>
      <c r="G40" s="59"/>
      <c r="H40" s="61"/>
      <c r="I40" s="62"/>
      <c r="J40" s="60"/>
      <c r="K40" s="63"/>
      <c r="L40" s="38" t="s">
        <v>296</v>
      </c>
      <c r="M40" s="34" t="s">
        <v>24</v>
      </c>
      <c r="N40" s="34" t="s">
        <v>43</v>
      </c>
      <c r="O40" s="34" t="s">
        <v>43</v>
      </c>
      <c r="P40" s="34" t="s">
        <v>43</v>
      </c>
      <c r="Q40" s="34" t="s">
        <v>43</v>
      </c>
      <c r="R40" s="36">
        <v>100</v>
      </c>
      <c r="S40" s="37">
        <v>0</v>
      </c>
      <c r="T40" s="37">
        <v>33.299999999999997</v>
      </c>
      <c r="U40" s="52"/>
      <c r="V40" s="53"/>
      <c r="W40" s="54"/>
      <c r="X40" s="54"/>
      <c r="Y40" s="64"/>
      <c r="Z40" s="64"/>
      <c r="AA40" s="60"/>
      <c r="AB40" s="39" t="s">
        <v>297</v>
      </c>
      <c r="AC40" s="39" t="s">
        <v>294</v>
      </c>
      <c r="AD40" s="39" t="s">
        <v>289</v>
      </c>
      <c r="AE40" s="39" t="s">
        <v>290</v>
      </c>
    </row>
    <row r="41" spans="1:31" ht="137.25" customHeight="1" x14ac:dyDescent="0.2">
      <c r="A41" s="35"/>
      <c r="B41" s="59">
        <v>10</v>
      </c>
      <c r="C41" s="59" t="s">
        <v>298</v>
      </c>
      <c r="D41" s="33"/>
      <c r="E41" s="59" t="s">
        <v>62</v>
      </c>
      <c r="F41" s="33" t="s">
        <v>299</v>
      </c>
      <c r="G41" s="59" t="s">
        <v>300</v>
      </c>
      <c r="H41" s="61" t="s">
        <v>17</v>
      </c>
      <c r="I41" s="62" t="s">
        <v>21</v>
      </c>
      <c r="J41" s="60" t="s">
        <v>26</v>
      </c>
      <c r="K41" s="63">
        <v>2</v>
      </c>
      <c r="L41" s="38" t="s">
        <v>301</v>
      </c>
      <c r="M41" s="34" t="s">
        <v>23</v>
      </c>
      <c r="N41" s="34" t="s">
        <v>43</v>
      </c>
      <c r="O41" s="34" t="s">
        <v>43</v>
      </c>
      <c r="P41" s="34" t="s">
        <v>43</v>
      </c>
      <c r="Q41" s="34" t="s">
        <v>43</v>
      </c>
      <c r="R41" s="36">
        <v>100</v>
      </c>
      <c r="S41" s="37">
        <v>50</v>
      </c>
      <c r="T41" s="37">
        <v>0</v>
      </c>
      <c r="U41" s="52">
        <v>100</v>
      </c>
      <c r="V41" s="53">
        <v>0</v>
      </c>
      <c r="W41" s="54">
        <v>2</v>
      </c>
      <c r="X41" s="54" t="s">
        <v>222</v>
      </c>
      <c r="Y41" s="64" t="s">
        <v>15</v>
      </c>
      <c r="Z41" s="64" t="s">
        <v>21</v>
      </c>
      <c r="AA41" s="60" t="s">
        <v>29</v>
      </c>
      <c r="AB41" s="39" t="s">
        <v>302</v>
      </c>
      <c r="AC41" s="39" t="s">
        <v>294</v>
      </c>
      <c r="AD41" s="39" t="s">
        <v>289</v>
      </c>
      <c r="AE41" s="39" t="s">
        <v>303</v>
      </c>
    </row>
    <row r="42" spans="1:31" ht="137.25" customHeight="1" x14ac:dyDescent="0.2">
      <c r="A42" s="35"/>
      <c r="B42" s="59"/>
      <c r="C42" s="59"/>
      <c r="D42" s="33"/>
      <c r="E42" s="59"/>
      <c r="F42" s="33" t="s">
        <v>304</v>
      </c>
      <c r="G42" s="59"/>
      <c r="H42" s="61"/>
      <c r="I42" s="62"/>
      <c r="J42" s="60"/>
      <c r="K42" s="63"/>
      <c r="L42" s="38" t="s">
        <v>296</v>
      </c>
      <c r="M42" s="34" t="s">
        <v>23</v>
      </c>
      <c r="N42" s="34" t="s">
        <v>43</v>
      </c>
      <c r="O42" s="34" t="s">
        <v>43</v>
      </c>
      <c r="P42" s="34" t="s">
        <v>43</v>
      </c>
      <c r="Q42" s="34" t="s">
        <v>43</v>
      </c>
      <c r="R42" s="36">
        <v>100</v>
      </c>
      <c r="S42" s="37">
        <v>50</v>
      </c>
      <c r="T42" s="37">
        <v>0</v>
      </c>
      <c r="U42" s="52"/>
      <c r="V42" s="53"/>
      <c r="W42" s="54"/>
      <c r="X42" s="54"/>
      <c r="Y42" s="64"/>
      <c r="Z42" s="64"/>
      <c r="AA42" s="60"/>
      <c r="AB42" s="39" t="s">
        <v>305</v>
      </c>
      <c r="AC42" s="39" t="s">
        <v>294</v>
      </c>
      <c r="AD42" s="39" t="s">
        <v>289</v>
      </c>
      <c r="AE42" s="39" t="s">
        <v>303</v>
      </c>
    </row>
    <row r="43" spans="1:31" ht="137.25" customHeight="1" x14ac:dyDescent="0.2">
      <c r="A43" s="35"/>
      <c r="B43" s="59">
        <v>11</v>
      </c>
      <c r="C43" s="59" t="s">
        <v>306</v>
      </c>
      <c r="D43" s="33"/>
      <c r="E43" s="59" t="s">
        <v>62</v>
      </c>
      <c r="F43" s="33" t="s">
        <v>307</v>
      </c>
      <c r="G43" s="59" t="s">
        <v>308</v>
      </c>
      <c r="H43" s="61" t="s">
        <v>17</v>
      </c>
      <c r="I43" s="62" t="s">
        <v>21</v>
      </c>
      <c r="J43" s="60" t="s">
        <v>26</v>
      </c>
      <c r="K43" s="63">
        <v>3</v>
      </c>
      <c r="L43" s="38" t="s">
        <v>309</v>
      </c>
      <c r="M43" s="34" t="s">
        <v>23</v>
      </c>
      <c r="N43" s="34" t="s">
        <v>44</v>
      </c>
      <c r="O43" s="34" t="s">
        <v>43</v>
      </c>
      <c r="P43" s="34" t="s">
        <v>43</v>
      </c>
      <c r="Q43" s="34" t="s">
        <v>43</v>
      </c>
      <c r="R43" s="36">
        <v>68</v>
      </c>
      <c r="S43" s="37">
        <v>25</v>
      </c>
      <c r="T43" s="37">
        <v>0</v>
      </c>
      <c r="U43" s="52">
        <v>91.6</v>
      </c>
      <c r="V43" s="53">
        <v>0</v>
      </c>
      <c r="W43" s="54">
        <v>2</v>
      </c>
      <c r="X43" s="54" t="s">
        <v>222</v>
      </c>
      <c r="Y43" s="64" t="s">
        <v>15</v>
      </c>
      <c r="Z43" s="64" t="s">
        <v>21</v>
      </c>
      <c r="AA43" s="60" t="s">
        <v>29</v>
      </c>
      <c r="AB43" s="39" t="s">
        <v>310</v>
      </c>
      <c r="AC43" s="39" t="s">
        <v>311</v>
      </c>
      <c r="AD43" s="39" t="s">
        <v>289</v>
      </c>
      <c r="AE43" s="39" t="s">
        <v>312</v>
      </c>
    </row>
    <row r="44" spans="1:31" ht="137.25" customHeight="1" x14ac:dyDescent="0.2">
      <c r="A44" s="35"/>
      <c r="B44" s="59"/>
      <c r="C44" s="59"/>
      <c r="D44" s="33"/>
      <c r="E44" s="59"/>
      <c r="F44" s="33" t="s">
        <v>284</v>
      </c>
      <c r="G44" s="59"/>
      <c r="H44" s="61"/>
      <c r="I44" s="62"/>
      <c r="J44" s="60"/>
      <c r="K44" s="63"/>
      <c r="L44" s="38" t="s">
        <v>286</v>
      </c>
      <c r="M44" s="34" t="s">
        <v>23</v>
      </c>
      <c r="N44" s="34" t="s">
        <v>43</v>
      </c>
      <c r="O44" s="34" t="s">
        <v>43</v>
      </c>
      <c r="P44" s="34" t="s">
        <v>43</v>
      </c>
      <c r="Q44" s="34" t="s">
        <v>43</v>
      </c>
      <c r="R44" s="36">
        <v>100</v>
      </c>
      <c r="S44" s="37">
        <v>33.299999999999997</v>
      </c>
      <c r="T44" s="37">
        <v>0</v>
      </c>
      <c r="U44" s="52"/>
      <c r="V44" s="53"/>
      <c r="W44" s="54"/>
      <c r="X44" s="54"/>
      <c r="Y44" s="64"/>
      <c r="Z44" s="64"/>
      <c r="AA44" s="60"/>
      <c r="AB44" s="39" t="s">
        <v>313</v>
      </c>
      <c r="AC44" s="39" t="s">
        <v>314</v>
      </c>
      <c r="AD44" s="39" t="s">
        <v>289</v>
      </c>
      <c r="AE44" s="39" t="s">
        <v>290</v>
      </c>
    </row>
    <row r="45" spans="1:31" ht="137.25" customHeight="1" x14ac:dyDescent="0.2">
      <c r="A45" s="35"/>
      <c r="B45" s="59"/>
      <c r="C45" s="59"/>
      <c r="D45" s="33"/>
      <c r="E45" s="59"/>
      <c r="F45" s="33" t="s">
        <v>315</v>
      </c>
      <c r="G45" s="59"/>
      <c r="H45" s="61"/>
      <c r="I45" s="62"/>
      <c r="J45" s="60"/>
      <c r="K45" s="63"/>
      <c r="L45" s="38" t="s">
        <v>316</v>
      </c>
      <c r="M45" s="34" t="s">
        <v>23</v>
      </c>
      <c r="N45" s="34" t="s">
        <v>43</v>
      </c>
      <c r="O45" s="34" t="s">
        <v>43</v>
      </c>
      <c r="P45" s="34" t="s">
        <v>43</v>
      </c>
      <c r="Q45" s="34" t="s">
        <v>43</v>
      </c>
      <c r="R45" s="36">
        <v>100</v>
      </c>
      <c r="S45" s="37">
        <v>33.299999999999997</v>
      </c>
      <c r="T45" s="37">
        <v>0</v>
      </c>
      <c r="U45" s="52"/>
      <c r="V45" s="53"/>
      <c r="W45" s="54"/>
      <c r="X45" s="54"/>
      <c r="Y45" s="64"/>
      <c r="Z45" s="64"/>
      <c r="AA45" s="60"/>
      <c r="AB45" s="39" t="s">
        <v>317</v>
      </c>
      <c r="AC45" s="39" t="s">
        <v>288</v>
      </c>
      <c r="AD45" s="39" t="s">
        <v>289</v>
      </c>
      <c r="AE45" s="39" t="s">
        <v>290</v>
      </c>
    </row>
    <row r="46" spans="1:31" ht="137.25" customHeight="1" x14ac:dyDescent="0.2">
      <c r="A46" s="35"/>
      <c r="B46" s="59">
        <v>12</v>
      </c>
      <c r="C46" s="59" t="s">
        <v>318</v>
      </c>
      <c r="D46" s="33"/>
      <c r="E46" s="59" t="s">
        <v>62</v>
      </c>
      <c r="F46" s="33" t="s">
        <v>284</v>
      </c>
      <c r="G46" s="59" t="s">
        <v>319</v>
      </c>
      <c r="H46" s="61" t="s">
        <v>17</v>
      </c>
      <c r="I46" s="62" t="s">
        <v>21</v>
      </c>
      <c r="J46" s="60" t="s">
        <v>26</v>
      </c>
      <c r="K46" s="63">
        <v>3</v>
      </c>
      <c r="L46" s="38" t="s">
        <v>320</v>
      </c>
      <c r="M46" s="34" t="s">
        <v>23</v>
      </c>
      <c r="N46" s="34" t="s">
        <v>43</v>
      </c>
      <c r="O46" s="34" t="s">
        <v>43</v>
      </c>
      <c r="P46" s="34" t="s">
        <v>43</v>
      </c>
      <c r="Q46" s="34" t="s">
        <v>43</v>
      </c>
      <c r="R46" s="36">
        <v>100</v>
      </c>
      <c r="S46" s="37">
        <v>33.299999999999997</v>
      </c>
      <c r="T46" s="37">
        <v>0</v>
      </c>
      <c r="U46" s="52">
        <v>58.3</v>
      </c>
      <c r="V46" s="53">
        <v>33.299999999999997</v>
      </c>
      <c r="W46" s="54">
        <v>1</v>
      </c>
      <c r="X46" s="54">
        <v>1</v>
      </c>
      <c r="Y46" s="64" t="s">
        <v>16</v>
      </c>
      <c r="Z46" s="64" t="s">
        <v>20</v>
      </c>
      <c r="AA46" s="60" t="s">
        <v>29</v>
      </c>
      <c r="AB46" s="39" t="s">
        <v>287</v>
      </c>
      <c r="AC46" s="39" t="s">
        <v>288</v>
      </c>
      <c r="AD46" s="39" t="s">
        <v>289</v>
      </c>
      <c r="AE46" s="39" t="s">
        <v>290</v>
      </c>
    </row>
    <row r="47" spans="1:31" ht="137.25" customHeight="1" x14ac:dyDescent="0.2">
      <c r="A47" s="35"/>
      <c r="B47" s="59"/>
      <c r="C47" s="59"/>
      <c r="D47" s="33"/>
      <c r="E47" s="59"/>
      <c r="F47" s="33" t="s">
        <v>291</v>
      </c>
      <c r="G47" s="59"/>
      <c r="H47" s="61"/>
      <c r="I47" s="62"/>
      <c r="J47" s="60"/>
      <c r="K47" s="63"/>
      <c r="L47" s="38" t="s">
        <v>292</v>
      </c>
      <c r="M47" s="34" t="s">
        <v>23</v>
      </c>
      <c r="N47" s="34" t="s">
        <v>44</v>
      </c>
      <c r="O47" s="34" t="s">
        <v>43</v>
      </c>
      <c r="P47" s="34" t="s">
        <v>43</v>
      </c>
      <c r="Q47" s="34" t="s">
        <v>43</v>
      </c>
      <c r="R47" s="36">
        <v>68</v>
      </c>
      <c r="S47" s="37">
        <v>25</v>
      </c>
      <c r="T47" s="37">
        <v>0</v>
      </c>
      <c r="U47" s="52"/>
      <c r="V47" s="53"/>
      <c r="W47" s="54"/>
      <c r="X47" s="54"/>
      <c r="Y47" s="64"/>
      <c r="Z47" s="64"/>
      <c r="AA47" s="60"/>
      <c r="AB47" s="39" t="s">
        <v>293</v>
      </c>
      <c r="AC47" s="39" t="s">
        <v>294</v>
      </c>
      <c r="AD47" s="39" t="s">
        <v>289</v>
      </c>
      <c r="AE47" s="39" t="s">
        <v>290</v>
      </c>
    </row>
    <row r="48" spans="1:31" ht="137.25" customHeight="1" x14ac:dyDescent="0.2">
      <c r="A48" s="35"/>
      <c r="B48" s="59"/>
      <c r="C48" s="59"/>
      <c r="D48" s="33"/>
      <c r="E48" s="59"/>
      <c r="F48" s="33" t="s">
        <v>295</v>
      </c>
      <c r="G48" s="59"/>
      <c r="H48" s="61"/>
      <c r="I48" s="62"/>
      <c r="J48" s="60"/>
      <c r="K48" s="63"/>
      <c r="L48" s="38" t="s">
        <v>296</v>
      </c>
      <c r="M48" s="34" t="s">
        <v>24</v>
      </c>
      <c r="N48" s="34" t="s">
        <v>43</v>
      </c>
      <c r="O48" s="34" t="s">
        <v>43</v>
      </c>
      <c r="P48" s="34" t="s">
        <v>43</v>
      </c>
      <c r="Q48" s="34" t="s">
        <v>43</v>
      </c>
      <c r="R48" s="36">
        <v>100</v>
      </c>
      <c r="S48" s="37">
        <v>0</v>
      </c>
      <c r="T48" s="37">
        <v>33.299999999999997</v>
      </c>
      <c r="U48" s="52"/>
      <c r="V48" s="53"/>
      <c r="W48" s="54"/>
      <c r="X48" s="54"/>
      <c r="Y48" s="64"/>
      <c r="Z48" s="64"/>
      <c r="AA48" s="60"/>
      <c r="AB48" s="39" t="s">
        <v>297</v>
      </c>
      <c r="AC48" s="39" t="s">
        <v>294</v>
      </c>
      <c r="AD48" s="39" t="s">
        <v>289</v>
      </c>
      <c r="AE48" s="39" t="s">
        <v>290</v>
      </c>
    </row>
    <row r="49" spans="1:31" ht="137.25" customHeight="1" x14ac:dyDescent="0.2">
      <c r="A49" s="35"/>
      <c r="B49" s="59">
        <v>13</v>
      </c>
      <c r="C49" s="59" t="s">
        <v>321</v>
      </c>
      <c r="D49" s="33"/>
      <c r="E49" s="59" t="s">
        <v>62</v>
      </c>
      <c r="F49" s="33" t="s">
        <v>284</v>
      </c>
      <c r="G49" s="59" t="s">
        <v>322</v>
      </c>
      <c r="H49" s="61" t="s">
        <v>17</v>
      </c>
      <c r="I49" s="62" t="s">
        <v>21</v>
      </c>
      <c r="J49" s="60" t="s">
        <v>26</v>
      </c>
      <c r="K49" s="63">
        <v>3</v>
      </c>
      <c r="L49" s="38" t="s">
        <v>296</v>
      </c>
      <c r="M49" s="34" t="s">
        <v>24</v>
      </c>
      <c r="N49" s="34" t="s">
        <v>43</v>
      </c>
      <c r="O49" s="34" t="s">
        <v>43</v>
      </c>
      <c r="P49" s="34" t="s">
        <v>43</v>
      </c>
      <c r="Q49" s="34" t="s">
        <v>43</v>
      </c>
      <c r="R49" s="36">
        <v>100</v>
      </c>
      <c r="S49" s="37">
        <v>0</v>
      </c>
      <c r="T49" s="37">
        <v>33.299999999999997</v>
      </c>
      <c r="U49" s="52">
        <v>66.599999999999994</v>
      </c>
      <c r="V49" s="53">
        <v>33.299999999999997</v>
      </c>
      <c r="W49" s="54">
        <v>1</v>
      </c>
      <c r="X49" s="54">
        <v>1</v>
      </c>
      <c r="Y49" s="64" t="s">
        <v>16</v>
      </c>
      <c r="Z49" s="64" t="s">
        <v>20</v>
      </c>
      <c r="AA49" s="60" t="s">
        <v>29</v>
      </c>
      <c r="AB49" s="39" t="s">
        <v>302</v>
      </c>
      <c r="AC49" s="39" t="s">
        <v>294</v>
      </c>
      <c r="AD49" s="39" t="s">
        <v>289</v>
      </c>
      <c r="AE49" s="39" t="s">
        <v>303</v>
      </c>
    </row>
    <row r="50" spans="1:31" ht="137.25" customHeight="1" x14ac:dyDescent="0.2">
      <c r="A50" s="35"/>
      <c r="B50" s="59"/>
      <c r="C50" s="59"/>
      <c r="D50" s="33"/>
      <c r="E50" s="59"/>
      <c r="F50" s="33" t="s">
        <v>291</v>
      </c>
      <c r="G50" s="59"/>
      <c r="H50" s="61"/>
      <c r="I50" s="62"/>
      <c r="J50" s="60"/>
      <c r="K50" s="63"/>
      <c r="L50" s="38" t="s">
        <v>323</v>
      </c>
      <c r="M50" s="34" t="s">
        <v>23</v>
      </c>
      <c r="N50" s="34" t="s">
        <v>43</v>
      </c>
      <c r="O50" s="34" t="s">
        <v>43</v>
      </c>
      <c r="P50" s="34" t="s">
        <v>43</v>
      </c>
      <c r="Q50" s="34" t="s">
        <v>43</v>
      </c>
      <c r="R50" s="36">
        <v>100</v>
      </c>
      <c r="S50" s="37">
        <v>33.299999999999997</v>
      </c>
      <c r="T50" s="37">
        <v>0</v>
      </c>
      <c r="U50" s="52"/>
      <c r="V50" s="53"/>
      <c r="W50" s="54"/>
      <c r="X50" s="54"/>
      <c r="Y50" s="64"/>
      <c r="Z50" s="64"/>
      <c r="AA50" s="60"/>
      <c r="AB50" s="39" t="s">
        <v>324</v>
      </c>
      <c r="AC50" s="39" t="s">
        <v>294</v>
      </c>
      <c r="AD50" s="39" t="s">
        <v>289</v>
      </c>
      <c r="AE50" s="39" t="s">
        <v>303</v>
      </c>
    </row>
    <row r="51" spans="1:31" ht="137.25" customHeight="1" x14ac:dyDescent="0.2">
      <c r="A51" s="35"/>
      <c r="B51" s="59"/>
      <c r="C51" s="59"/>
      <c r="D51" s="33"/>
      <c r="E51" s="59"/>
      <c r="F51" s="33" t="s">
        <v>295</v>
      </c>
      <c r="G51" s="59"/>
      <c r="H51" s="61"/>
      <c r="I51" s="62"/>
      <c r="J51" s="60"/>
      <c r="K51" s="63"/>
      <c r="L51" s="38" t="s">
        <v>292</v>
      </c>
      <c r="M51" s="34" t="s">
        <v>23</v>
      </c>
      <c r="N51" s="34" t="s">
        <v>43</v>
      </c>
      <c r="O51" s="34" t="s">
        <v>43</v>
      </c>
      <c r="P51" s="34" t="s">
        <v>43</v>
      </c>
      <c r="Q51" s="34" t="s">
        <v>43</v>
      </c>
      <c r="R51" s="36">
        <v>100</v>
      </c>
      <c r="S51" s="37">
        <v>33.299999999999997</v>
      </c>
      <c r="T51" s="37">
        <v>0</v>
      </c>
      <c r="U51" s="52"/>
      <c r="V51" s="53"/>
      <c r="W51" s="54"/>
      <c r="X51" s="54"/>
      <c r="Y51" s="64"/>
      <c r="Z51" s="64"/>
      <c r="AA51" s="60"/>
      <c r="AB51" s="39" t="s">
        <v>325</v>
      </c>
      <c r="AC51" s="39" t="s">
        <v>294</v>
      </c>
      <c r="AD51" s="39" t="s">
        <v>289</v>
      </c>
      <c r="AE51" s="39" t="s">
        <v>326</v>
      </c>
    </row>
    <row r="52" spans="1:31" ht="137.25" customHeight="1" x14ac:dyDescent="0.2">
      <c r="A52" s="35"/>
      <c r="B52" s="59">
        <v>14</v>
      </c>
      <c r="C52" s="59" t="s">
        <v>327</v>
      </c>
      <c r="D52" s="33"/>
      <c r="E52" s="59" t="s">
        <v>62</v>
      </c>
      <c r="F52" s="33" t="s">
        <v>328</v>
      </c>
      <c r="G52" s="59" t="s">
        <v>329</v>
      </c>
      <c r="H52" s="61" t="s">
        <v>16</v>
      </c>
      <c r="I52" s="62" t="s">
        <v>20</v>
      </c>
      <c r="J52" s="60" t="s">
        <v>29</v>
      </c>
      <c r="K52" s="63">
        <v>3</v>
      </c>
      <c r="L52" s="38" t="s">
        <v>330</v>
      </c>
      <c r="M52" s="34" t="s">
        <v>23</v>
      </c>
      <c r="N52" s="34" t="s">
        <v>43</v>
      </c>
      <c r="O52" s="34" t="s">
        <v>43</v>
      </c>
      <c r="P52" s="34" t="s">
        <v>43</v>
      </c>
      <c r="Q52" s="34" t="s">
        <v>43</v>
      </c>
      <c r="R52" s="36">
        <v>100</v>
      </c>
      <c r="S52" s="37">
        <v>33.299999999999997</v>
      </c>
      <c r="T52" s="37">
        <v>0</v>
      </c>
      <c r="U52" s="52">
        <v>99.899999999999991</v>
      </c>
      <c r="V52" s="53">
        <v>0</v>
      </c>
      <c r="W52" s="54">
        <v>2</v>
      </c>
      <c r="X52" s="54" t="s">
        <v>222</v>
      </c>
      <c r="Y52" s="64" t="s">
        <v>47</v>
      </c>
      <c r="Z52" s="64" t="s">
        <v>20</v>
      </c>
      <c r="AA52" s="60" t="s">
        <v>20</v>
      </c>
      <c r="AB52" s="55" t="s">
        <v>331</v>
      </c>
      <c r="AC52" s="55" t="s">
        <v>332</v>
      </c>
      <c r="AD52" s="55" t="s">
        <v>70</v>
      </c>
      <c r="AE52" s="55" t="s">
        <v>333</v>
      </c>
    </row>
    <row r="53" spans="1:31" ht="137.25" customHeight="1" x14ac:dyDescent="0.2">
      <c r="A53" s="35"/>
      <c r="B53" s="59"/>
      <c r="C53" s="59"/>
      <c r="D53" s="33"/>
      <c r="E53" s="59"/>
      <c r="F53" s="33" t="s">
        <v>334</v>
      </c>
      <c r="G53" s="59"/>
      <c r="H53" s="61"/>
      <c r="I53" s="62"/>
      <c r="J53" s="60"/>
      <c r="K53" s="63"/>
      <c r="L53" s="38" t="s">
        <v>335</v>
      </c>
      <c r="M53" s="34" t="s">
        <v>23</v>
      </c>
      <c r="N53" s="34" t="s">
        <v>43</v>
      </c>
      <c r="O53" s="34" t="s">
        <v>43</v>
      </c>
      <c r="P53" s="34" t="s">
        <v>43</v>
      </c>
      <c r="Q53" s="34" t="s">
        <v>43</v>
      </c>
      <c r="R53" s="36">
        <v>100</v>
      </c>
      <c r="S53" s="37">
        <v>33.299999999999997</v>
      </c>
      <c r="T53" s="37">
        <v>0</v>
      </c>
      <c r="U53" s="52"/>
      <c r="V53" s="53"/>
      <c r="W53" s="54"/>
      <c r="X53" s="54"/>
      <c r="Y53" s="64"/>
      <c r="Z53" s="64"/>
      <c r="AA53" s="60"/>
      <c r="AB53" s="55"/>
      <c r="AC53" s="55"/>
      <c r="AD53" s="55"/>
      <c r="AE53" s="55"/>
    </row>
    <row r="54" spans="1:31" ht="137.25" customHeight="1" x14ac:dyDescent="0.2">
      <c r="A54" s="35"/>
      <c r="B54" s="59"/>
      <c r="C54" s="59"/>
      <c r="D54" s="33"/>
      <c r="E54" s="59"/>
      <c r="F54" s="33" t="s">
        <v>336</v>
      </c>
      <c r="G54" s="59"/>
      <c r="H54" s="61"/>
      <c r="I54" s="62"/>
      <c r="J54" s="60"/>
      <c r="K54" s="63"/>
      <c r="L54" s="38" t="s">
        <v>337</v>
      </c>
      <c r="M54" s="34" t="s">
        <v>23</v>
      </c>
      <c r="N54" s="34" t="s">
        <v>43</v>
      </c>
      <c r="O54" s="34" t="s">
        <v>43</v>
      </c>
      <c r="P54" s="34" t="s">
        <v>43</v>
      </c>
      <c r="Q54" s="34" t="s">
        <v>43</v>
      </c>
      <c r="R54" s="36">
        <v>100</v>
      </c>
      <c r="S54" s="37">
        <v>33.299999999999997</v>
      </c>
      <c r="T54" s="37">
        <v>0</v>
      </c>
      <c r="U54" s="52"/>
      <c r="V54" s="53"/>
      <c r="W54" s="54"/>
      <c r="X54" s="54"/>
      <c r="Y54" s="64"/>
      <c r="Z54" s="64"/>
      <c r="AA54" s="60"/>
      <c r="AB54" s="55"/>
      <c r="AC54" s="55"/>
      <c r="AD54" s="55"/>
      <c r="AE54" s="55"/>
    </row>
    <row r="55" spans="1:31" ht="137.25" customHeight="1" x14ac:dyDescent="0.2">
      <c r="A55" s="35"/>
      <c r="B55" s="59">
        <v>15</v>
      </c>
      <c r="C55" s="59" t="s">
        <v>338</v>
      </c>
      <c r="D55" s="33"/>
      <c r="E55" s="59" t="s">
        <v>62</v>
      </c>
      <c r="F55" s="33" t="s">
        <v>339</v>
      </c>
      <c r="G55" s="59" t="s">
        <v>340</v>
      </c>
      <c r="H55" s="61" t="s">
        <v>17</v>
      </c>
      <c r="I55" s="62" t="s">
        <v>21</v>
      </c>
      <c r="J55" s="60" t="s">
        <v>26</v>
      </c>
      <c r="K55" s="63">
        <v>2</v>
      </c>
      <c r="L55" s="38" t="s">
        <v>341</v>
      </c>
      <c r="M55" s="34" t="s">
        <v>23</v>
      </c>
      <c r="N55" s="34" t="s">
        <v>43</v>
      </c>
      <c r="O55" s="34" t="s">
        <v>43</v>
      </c>
      <c r="P55" s="34" t="s">
        <v>43</v>
      </c>
      <c r="Q55" s="34" t="s">
        <v>43</v>
      </c>
      <c r="R55" s="36">
        <v>100</v>
      </c>
      <c r="S55" s="37">
        <v>50</v>
      </c>
      <c r="T55" s="37">
        <v>0</v>
      </c>
      <c r="U55" s="52">
        <v>100</v>
      </c>
      <c r="V55" s="53">
        <v>0</v>
      </c>
      <c r="W55" s="54">
        <v>2</v>
      </c>
      <c r="X55" s="54" t="s">
        <v>222</v>
      </c>
      <c r="Y55" s="64" t="s">
        <v>15</v>
      </c>
      <c r="Z55" s="64" t="s">
        <v>21</v>
      </c>
      <c r="AA55" s="60" t="s">
        <v>29</v>
      </c>
      <c r="AB55" s="55" t="s">
        <v>342</v>
      </c>
      <c r="AC55" s="55" t="s">
        <v>343</v>
      </c>
      <c r="AD55" s="55" t="s">
        <v>70</v>
      </c>
      <c r="AE55" s="55" t="s">
        <v>344</v>
      </c>
    </row>
    <row r="56" spans="1:31" ht="137.25" customHeight="1" x14ac:dyDescent="0.2">
      <c r="A56" s="35"/>
      <c r="B56" s="59"/>
      <c r="C56" s="59"/>
      <c r="D56" s="33"/>
      <c r="E56" s="59"/>
      <c r="F56" s="33" t="s">
        <v>345</v>
      </c>
      <c r="G56" s="59"/>
      <c r="H56" s="61"/>
      <c r="I56" s="62"/>
      <c r="J56" s="60"/>
      <c r="K56" s="63"/>
      <c r="L56" s="38" t="s">
        <v>346</v>
      </c>
      <c r="M56" s="34" t="s">
        <v>23</v>
      </c>
      <c r="N56" s="34" t="s">
        <v>43</v>
      </c>
      <c r="O56" s="34" t="s">
        <v>43</v>
      </c>
      <c r="P56" s="34" t="s">
        <v>43</v>
      </c>
      <c r="Q56" s="34" t="s">
        <v>43</v>
      </c>
      <c r="R56" s="36">
        <v>100</v>
      </c>
      <c r="S56" s="37">
        <v>50</v>
      </c>
      <c r="T56" s="37">
        <v>0</v>
      </c>
      <c r="U56" s="52"/>
      <c r="V56" s="53"/>
      <c r="W56" s="54"/>
      <c r="X56" s="54"/>
      <c r="Y56" s="64"/>
      <c r="Z56" s="64"/>
      <c r="AA56" s="60"/>
      <c r="AB56" s="55"/>
      <c r="AC56" s="55"/>
      <c r="AD56" s="55"/>
      <c r="AE56" s="55"/>
    </row>
    <row r="57" spans="1:31" ht="137.25" customHeight="1" x14ac:dyDescent="0.2">
      <c r="A57" s="35"/>
      <c r="B57" s="59">
        <v>16</v>
      </c>
      <c r="C57" s="59" t="s">
        <v>347</v>
      </c>
      <c r="D57" s="33"/>
      <c r="E57" s="59" t="s">
        <v>79</v>
      </c>
      <c r="F57" s="33" t="s">
        <v>348</v>
      </c>
      <c r="G57" s="59" t="s">
        <v>349</v>
      </c>
      <c r="H57" s="61" t="s">
        <v>14</v>
      </c>
      <c r="I57" s="62" t="s">
        <v>22</v>
      </c>
      <c r="J57" s="60" t="s">
        <v>29</v>
      </c>
      <c r="K57" s="63">
        <v>3</v>
      </c>
      <c r="L57" s="38" t="s">
        <v>350</v>
      </c>
      <c r="M57" s="34" t="s">
        <v>23</v>
      </c>
      <c r="N57" s="34" t="s">
        <v>43</v>
      </c>
      <c r="O57" s="34" t="s">
        <v>43</v>
      </c>
      <c r="P57" s="34" t="s">
        <v>43</v>
      </c>
      <c r="Q57" s="34" t="s">
        <v>43</v>
      </c>
      <c r="R57" s="36">
        <v>100</v>
      </c>
      <c r="S57" s="37">
        <v>33.299999999999997</v>
      </c>
      <c r="T57" s="37">
        <v>0</v>
      </c>
      <c r="U57" s="52">
        <v>66.599999999999994</v>
      </c>
      <c r="V57" s="53">
        <v>33.299999999999997</v>
      </c>
      <c r="W57" s="54">
        <v>1</v>
      </c>
      <c r="X57" s="54">
        <v>1</v>
      </c>
      <c r="Y57" s="64" t="s">
        <v>14</v>
      </c>
      <c r="Z57" s="64" t="s">
        <v>21</v>
      </c>
      <c r="AA57" s="60" t="s">
        <v>29</v>
      </c>
      <c r="AB57" s="39" t="s">
        <v>351</v>
      </c>
      <c r="AC57" s="39" t="s">
        <v>352</v>
      </c>
      <c r="AD57" s="39" t="s">
        <v>70</v>
      </c>
      <c r="AE57" s="39" t="s">
        <v>353</v>
      </c>
    </row>
    <row r="58" spans="1:31" ht="137.25" customHeight="1" x14ac:dyDescent="0.2">
      <c r="A58" s="35"/>
      <c r="B58" s="59"/>
      <c r="C58" s="59"/>
      <c r="D58" s="33"/>
      <c r="E58" s="59"/>
      <c r="F58" s="33" t="s">
        <v>354</v>
      </c>
      <c r="G58" s="59"/>
      <c r="H58" s="61"/>
      <c r="I58" s="62"/>
      <c r="J58" s="60"/>
      <c r="K58" s="63"/>
      <c r="L58" s="38" t="s">
        <v>355</v>
      </c>
      <c r="M58" s="34" t="s">
        <v>23</v>
      </c>
      <c r="N58" s="34" t="s">
        <v>43</v>
      </c>
      <c r="O58" s="34" t="s">
        <v>43</v>
      </c>
      <c r="P58" s="34" t="s">
        <v>43</v>
      </c>
      <c r="Q58" s="34" t="s">
        <v>43</v>
      </c>
      <c r="R58" s="36">
        <v>100</v>
      </c>
      <c r="S58" s="37">
        <v>33.299999999999997</v>
      </c>
      <c r="T58" s="37">
        <v>0</v>
      </c>
      <c r="U58" s="52"/>
      <c r="V58" s="53"/>
      <c r="W58" s="54"/>
      <c r="X58" s="54"/>
      <c r="Y58" s="64"/>
      <c r="Z58" s="64"/>
      <c r="AA58" s="60"/>
      <c r="AB58" s="55" t="s">
        <v>356</v>
      </c>
      <c r="AC58" s="55" t="s">
        <v>357</v>
      </c>
      <c r="AD58" s="55" t="s">
        <v>71</v>
      </c>
      <c r="AE58" s="55" t="s">
        <v>358</v>
      </c>
    </row>
    <row r="59" spans="1:31" ht="137.25" customHeight="1" x14ac:dyDescent="0.2">
      <c r="A59" s="35"/>
      <c r="B59" s="59"/>
      <c r="C59" s="59"/>
      <c r="D59" s="33"/>
      <c r="E59" s="59"/>
      <c r="F59" s="33" t="s">
        <v>359</v>
      </c>
      <c r="G59" s="59"/>
      <c r="H59" s="61"/>
      <c r="I59" s="62"/>
      <c r="J59" s="60"/>
      <c r="K59" s="63"/>
      <c r="L59" s="38" t="s">
        <v>360</v>
      </c>
      <c r="M59" s="34" t="s">
        <v>24</v>
      </c>
      <c r="N59" s="34" t="s">
        <v>43</v>
      </c>
      <c r="O59" s="34" t="s">
        <v>43</v>
      </c>
      <c r="P59" s="34" t="s">
        <v>43</v>
      </c>
      <c r="Q59" s="34" t="s">
        <v>43</v>
      </c>
      <c r="R59" s="36">
        <v>100</v>
      </c>
      <c r="S59" s="37">
        <v>0</v>
      </c>
      <c r="T59" s="37">
        <v>33.299999999999997</v>
      </c>
      <c r="U59" s="52"/>
      <c r="V59" s="53"/>
      <c r="W59" s="54"/>
      <c r="X59" s="54"/>
      <c r="Y59" s="64"/>
      <c r="Z59" s="64"/>
      <c r="AA59" s="60"/>
      <c r="AB59" s="55"/>
      <c r="AC59" s="55"/>
      <c r="AD59" s="55"/>
      <c r="AE59" s="55"/>
    </row>
    <row r="60" spans="1:31" ht="137.25" customHeight="1" x14ac:dyDescent="0.2">
      <c r="A60" s="35"/>
      <c r="B60" s="59">
        <v>17</v>
      </c>
      <c r="C60" s="59" t="s">
        <v>361</v>
      </c>
      <c r="D60" s="33"/>
      <c r="E60" s="59" t="s">
        <v>79</v>
      </c>
      <c r="F60" s="33" t="s">
        <v>362</v>
      </c>
      <c r="G60" s="59" t="s">
        <v>363</v>
      </c>
      <c r="H60" s="61" t="s">
        <v>16</v>
      </c>
      <c r="I60" s="62" t="s">
        <v>20</v>
      </c>
      <c r="J60" s="60" t="s">
        <v>29</v>
      </c>
      <c r="K60" s="63">
        <v>2</v>
      </c>
      <c r="L60" s="38" t="s">
        <v>364</v>
      </c>
      <c r="M60" s="34" t="s">
        <v>23</v>
      </c>
      <c r="N60" s="34" t="s">
        <v>43</v>
      </c>
      <c r="O60" s="34" t="s">
        <v>43</v>
      </c>
      <c r="P60" s="34" t="s">
        <v>43</v>
      </c>
      <c r="Q60" s="34" t="s">
        <v>43</v>
      </c>
      <c r="R60" s="36">
        <v>100</v>
      </c>
      <c r="S60" s="37">
        <v>50</v>
      </c>
      <c r="T60" s="37">
        <v>0</v>
      </c>
      <c r="U60" s="52">
        <v>100</v>
      </c>
      <c r="V60" s="53">
        <v>0</v>
      </c>
      <c r="W60" s="54">
        <v>2</v>
      </c>
      <c r="X60" s="54" t="s">
        <v>222</v>
      </c>
      <c r="Y60" s="64" t="s">
        <v>47</v>
      </c>
      <c r="Z60" s="64" t="s">
        <v>20</v>
      </c>
      <c r="AA60" s="60" t="s">
        <v>20</v>
      </c>
      <c r="AB60" s="55" t="s">
        <v>87</v>
      </c>
      <c r="AC60" s="55" t="s">
        <v>88</v>
      </c>
      <c r="AD60" s="55" t="s">
        <v>70</v>
      </c>
      <c r="AE60" s="55" t="s">
        <v>89</v>
      </c>
    </row>
    <row r="61" spans="1:31" ht="137.25" customHeight="1" x14ac:dyDescent="0.2">
      <c r="A61" s="35"/>
      <c r="B61" s="59"/>
      <c r="C61" s="59"/>
      <c r="D61" s="33"/>
      <c r="E61" s="59"/>
      <c r="F61" s="33" t="s">
        <v>365</v>
      </c>
      <c r="G61" s="59"/>
      <c r="H61" s="61"/>
      <c r="I61" s="62"/>
      <c r="J61" s="60"/>
      <c r="K61" s="63"/>
      <c r="L61" s="38" t="s">
        <v>366</v>
      </c>
      <c r="M61" s="34" t="s">
        <v>23</v>
      </c>
      <c r="N61" s="34" t="s">
        <v>43</v>
      </c>
      <c r="O61" s="34" t="s">
        <v>43</v>
      </c>
      <c r="P61" s="34" t="s">
        <v>43</v>
      </c>
      <c r="Q61" s="34" t="s">
        <v>43</v>
      </c>
      <c r="R61" s="36">
        <v>100</v>
      </c>
      <c r="S61" s="37">
        <v>50</v>
      </c>
      <c r="T61" s="37">
        <v>0</v>
      </c>
      <c r="U61" s="52"/>
      <c r="V61" s="53"/>
      <c r="W61" s="54"/>
      <c r="X61" s="54"/>
      <c r="Y61" s="64"/>
      <c r="Z61" s="64"/>
      <c r="AA61" s="60"/>
      <c r="AB61" s="55"/>
      <c r="AC61" s="55"/>
      <c r="AD61" s="55"/>
      <c r="AE61" s="55"/>
    </row>
    <row r="62" spans="1:31" ht="137.25" customHeight="1" x14ac:dyDescent="0.2">
      <c r="A62" s="35"/>
      <c r="B62" s="59">
        <v>18</v>
      </c>
      <c r="C62" s="59" t="s">
        <v>367</v>
      </c>
      <c r="D62" s="33"/>
      <c r="E62" s="59" t="s">
        <v>79</v>
      </c>
      <c r="F62" s="33" t="s">
        <v>368</v>
      </c>
      <c r="G62" s="59" t="s">
        <v>369</v>
      </c>
      <c r="H62" s="61" t="s">
        <v>16</v>
      </c>
      <c r="I62" s="62" t="s">
        <v>20</v>
      </c>
      <c r="J62" s="60" t="s">
        <v>29</v>
      </c>
      <c r="K62" s="63">
        <v>2</v>
      </c>
      <c r="L62" s="38" t="s">
        <v>370</v>
      </c>
      <c r="M62" s="34" t="s">
        <v>23</v>
      </c>
      <c r="N62" s="34" t="s">
        <v>43</v>
      </c>
      <c r="O62" s="34" t="s">
        <v>43</v>
      </c>
      <c r="P62" s="34" t="s">
        <v>43</v>
      </c>
      <c r="Q62" s="34" t="s">
        <v>43</v>
      </c>
      <c r="R62" s="36">
        <v>100</v>
      </c>
      <c r="S62" s="37">
        <v>50</v>
      </c>
      <c r="T62" s="37">
        <v>0</v>
      </c>
      <c r="U62" s="52">
        <v>100</v>
      </c>
      <c r="V62" s="53">
        <v>0</v>
      </c>
      <c r="W62" s="54">
        <v>2</v>
      </c>
      <c r="X62" s="54" t="s">
        <v>222</v>
      </c>
      <c r="Y62" s="64" t="s">
        <v>47</v>
      </c>
      <c r="Z62" s="64" t="s">
        <v>20</v>
      </c>
      <c r="AA62" s="60" t="s">
        <v>20</v>
      </c>
      <c r="AB62" s="56" t="s">
        <v>599</v>
      </c>
      <c r="AC62" s="56" t="s">
        <v>600</v>
      </c>
      <c r="AD62" s="56" t="s">
        <v>561</v>
      </c>
      <c r="AE62" s="56" t="s">
        <v>601</v>
      </c>
    </row>
    <row r="63" spans="1:31" ht="137.25" customHeight="1" x14ac:dyDescent="0.2">
      <c r="A63" s="35"/>
      <c r="B63" s="59"/>
      <c r="C63" s="59"/>
      <c r="D63" s="33"/>
      <c r="E63" s="59"/>
      <c r="F63" s="33" t="s">
        <v>371</v>
      </c>
      <c r="G63" s="59"/>
      <c r="H63" s="61"/>
      <c r="I63" s="62"/>
      <c r="J63" s="60"/>
      <c r="K63" s="63"/>
      <c r="L63" s="38" t="s">
        <v>372</v>
      </c>
      <c r="M63" s="34" t="s">
        <v>23</v>
      </c>
      <c r="N63" s="34" t="s">
        <v>43</v>
      </c>
      <c r="O63" s="34" t="s">
        <v>43</v>
      </c>
      <c r="P63" s="34" t="s">
        <v>43</v>
      </c>
      <c r="Q63" s="34" t="s">
        <v>43</v>
      </c>
      <c r="R63" s="36">
        <v>100</v>
      </c>
      <c r="S63" s="37">
        <v>50</v>
      </c>
      <c r="T63" s="37">
        <v>0</v>
      </c>
      <c r="U63" s="52"/>
      <c r="V63" s="53"/>
      <c r="W63" s="54"/>
      <c r="X63" s="54"/>
      <c r="Y63" s="64"/>
      <c r="Z63" s="64"/>
      <c r="AA63" s="60"/>
      <c r="AB63" s="57"/>
      <c r="AC63" s="57"/>
      <c r="AD63" s="57"/>
      <c r="AE63" s="57"/>
    </row>
    <row r="64" spans="1:31" ht="182.25" customHeight="1" x14ac:dyDescent="0.2">
      <c r="A64" s="35"/>
      <c r="B64" s="33">
        <v>19</v>
      </c>
      <c r="C64" s="33" t="s">
        <v>373</v>
      </c>
      <c r="D64" s="33"/>
      <c r="E64" s="33" t="s">
        <v>79</v>
      </c>
      <c r="F64" s="33" t="s">
        <v>374</v>
      </c>
      <c r="G64" s="51" t="s">
        <v>375</v>
      </c>
      <c r="H64" s="49" t="s">
        <v>15</v>
      </c>
      <c r="I64" s="34" t="s">
        <v>20</v>
      </c>
      <c r="J64" s="43" t="s">
        <v>20</v>
      </c>
      <c r="K64" s="44">
        <v>1</v>
      </c>
      <c r="L64" s="38" t="s">
        <v>376</v>
      </c>
      <c r="M64" s="34" t="s">
        <v>23</v>
      </c>
      <c r="N64" s="34" t="s">
        <v>43</v>
      </c>
      <c r="O64" s="34" t="s">
        <v>43</v>
      </c>
      <c r="P64" s="34" t="s">
        <v>43</v>
      </c>
      <c r="Q64" s="34" t="s">
        <v>43</v>
      </c>
      <c r="R64" s="36">
        <v>100</v>
      </c>
      <c r="S64" s="37">
        <v>100</v>
      </c>
      <c r="T64" s="37">
        <v>0</v>
      </c>
      <c r="U64" s="52">
        <v>100</v>
      </c>
      <c r="V64" s="53">
        <v>0</v>
      </c>
      <c r="W64" s="54">
        <v>2</v>
      </c>
      <c r="X64" s="54" t="s">
        <v>222</v>
      </c>
      <c r="Y64" s="48" t="s">
        <v>14</v>
      </c>
      <c r="Z64" s="48" t="s">
        <v>20</v>
      </c>
      <c r="AA64" s="43" t="s">
        <v>20</v>
      </c>
      <c r="AB64" s="39" t="s">
        <v>377</v>
      </c>
      <c r="AC64" s="39" t="s">
        <v>378</v>
      </c>
      <c r="AD64" s="39" t="s">
        <v>70</v>
      </c>
      <c r="AE64" s="39" t="s">
        <v>379</v>
      </c>
    </row>
    <row r="65" spans="1:31" ht="137.25" customHeight="1" x14ac:dyDescent="0.2">
      <c r="A65" s="35"/>
      <c r="B65" s="59">
        <v>20</v>
      </c>
      <c r="C65" s="59" t="s">
        <v>380</v>
      </c>
      <c r="D65" s="33"/>
      <c r="E65" s="59" t="s">
        <v>79</v>
      </c>
      <c r="F65" s="59" t="s">
        <v>381</v>
      </c>
      <c r="G65" s="59" t="s">
        <v>382</v>
      </c>
      <c r="H65" s="61" t="s">
        <v>14</v>
      </c>
      <c r="I65" s="62" t="s">
        <v>21</v>
      </c>
      <c r="J65" s="60" t="s">
        <v>29</v>
      </c>
      <c r="K65" s="63">
        <v>2</v>
      </c>
      <c r="L65" s="38" t="s">
        <v>383</v>
      </c>
      <c r="M65" s="34" t="s">
        <v>23</v>
      </c>
      <c r="N65" s="34" t="s">
        <v>43</v>
      </c>
      <c r="O65" s="34" t="s">
        <v>43</v>
      </c>
      <c r="P65" s="34" t="s">
        <v>43</v>
      </c>
      <c r="Q65" s="34" t="s">
        <v>43</v>
      </c>
      <c r="R65" s="36">
        <v>100</v>
      </c>
      <c r="S65" s="37">
        <v>50</v>
      </c>
      <c r="T65" s="37">
        <v>0</v>
      </c>
      <c r="U65" s="52">
        <v>100</v>
      </c>
      <c r="V65" s="53">
        <v>0</v>
      </c>
      <c r="W65" s="54">
        <v>2</v>
      </c>
      <c r="X65" s="54" t="s">
        <v>222</v>
      </c>
      <c r="Y65" s="64" t="s">
        <v>14</v>
      </c>
      <c r="Z65" s="64" t="s">
        <v>21</v>
      </c>
      <c r="AA65" s="60" t="s">
        <v>29</v>
      </c>
      <c r="AB65" s="39" t="s">
        <v>384</v>
      </c>
      <c r="AC65" s="39" t="s">
        <v>385</v>
      </c>
      <c r="AD65" s="39" t="s">
        <v>203</v>
      </c>
      <c r="AE65" s="39" t="s">
        <v>386</v>
      </c>
    </row>
    <row r="66" spans="1:31" ht="137.25" customHeight="1" x14ac:dyDescent="0.2">
      <c r="A66" s="35"/>
      <c r="B66" s="59"/>
      <c r="C66" s="59"/>
      <c r="D66" s="33"/>
      <c r="E66" s="59"/>
      <c r="F66" s="59"/>
      <c r="G66" s="59"/>
      <c r="H66" s="61"/>
      <c r="I66" s="62"/>
      <c r="J66" s="60"/>
      <c r="K66" s="63"/>
      <c r="L66" s="38" t="s">
        <v>387</v>
      </c>
      <c r="M66" s="34" t="s">
        <v>23</v>
      </c>
      <c r="N66" s="34" t="s">
        <v>43</v>
      </c>
      <c r="O66" s="34" t="s">
        <v>43</v>
      </c>
      <c r="P66" s="34" t="s">
        <v>43</v>
      </c>
      <c r="Q66" s="34" t="s">
        <v>43</v>
      </c>
      <c r="R66" s="36">
        <v>100</v>
      </c>
      <c r="S66" s="37">
        <v>50</v>
      </c>
      <c r="T66" s="37">
        <v>0</v>
      </c>
      <c r="U66" s="52"/>
      <c r="V66" s="53"/>
      <c r="W66" s="54"/>
      <c r="X66" s="54"/>
      <c r="Y66" s="64"/>
      <c r="Z66" s="64"/>
      <c r="AA66" s="60"/>
      <c r="AB66" s="39" t="s">
        <v>388</v>
      </c>
      <c r="AC66" s="39" t="s">
        <v>385</v>
      </c>
      <c r="AD66" s="39" t="s">
        <v>70</v>
      </c>
      <c r="AE66" s="39" t="s">
        <v>389</v>
      </c>
    </row>
    <row r="67" spans="1:31" ht="137.25" customHeight="1" x14ac:dyDescent="0.2">
      <c r="A67" s="35"/>
      <c r="B67" s="59">
        <v>21</v>
      </c>
      <c r="C67" s="59" t="s">
        <v>390</v>
      </c>
      <c r="D67" s="33"/>
      <c r="E67" s="59" t="s">
        <v>79</v>
      </c>
      <c r="F67" s="33" t="s">
        <v>391</v>
      </c>
      <c r="G67" s="59" t="s">
        <v>392</v>
      </c>
      <c r="H67" s="61" t="s">
        <v>14</v>
      </c>
      <c r="I67" s="62" t="s">
        <v>21</v>
      </c>
      <c r="J67" s="60" t="s">
        <v>29</v>
      </c>
      <c r="K67" s="63">
        <v>2</v>
      </c>
      <c r="L67" s="38" t="s">
        <v>393</v>
      </c>
      <c r="M67" s="34" t="s">
        <v>23</v>
      </c>
      <c r="N67" s="34" t="s">
        <v>43</v>
      </c>
      <c r="O67" s="34" t="s">
        <v>43</v>
      </c>
      <c r="P67" s="34" t="s">
        <v>43</v>
      </c>
      <c r="Q67" s="34" t="s">
        <v>43</v>
      </c>
      <c r="R67" s="36">
        <v>100</v>
      </c>
      <c r="S67" s="37">
        <v>50</v>
      </c>
      <c r="T67" s="37">
        <v>0</v>
      </c>
      <c r="U67" s="52">
        <v>100</v>
      </c>
      <c r="V67" s="53">
        <v>0</v>
      </c>
      <c r="W67" s="54">
        <v>2</v>
      </c>
      <c r="X67" s="54" t="s">
        <v>222</v>
      </c>
      <c r="Y67" s="64" t="s">
        <v>14</v>
      </c>
      <c r="Z67" s="64" t="s">
        <v>21</v>
      </c>
      <c r="AA67" s="60" t="s">
        <v>29</v>
      </c>
      <c r="AB67" s="39" t="s">
        <v>394</v>
      </c>
      <c r="AC67" s="39" t="s">
        <v>395</v>
      </c>
      <c r="AD67" s="39" t="s">
        <v>70</v>
      </c>
      <c r="AE67" s="39" t="s">
        <v>396</v>
      </c>
    </row>
    <row r="68" spans="1:31" ht="137.25" customHeight="1" x14ac:dyDescent="0.2">
      <c r="A68" s="35"/>
      <c r="B68" s="59"/>
      <c r="C68" s="59"/>
      <c r="D68" s="33"/>
      <c r="E68" s="59"/>
      <c r="F68" s="33" t="s">
        <v>397</v>
      </c>
      <c r="G68" s="59"/>
      <c r="H68" s="61"/>
      <c r="I68" s="62"/>
      <c r="J68" s="60"/>
      <c r="K68" s="63"/>
      <c r="L68" s="38" t="s">
        <v>398</v>
      </c>
      <c r="M68" s="34" t="s">
        <v>23</v>
      </c>
      <c r="N68" s="34" t="s">
        <v>43</v>
      </c>
      <c r="O68" s="34" t="s">
        <v>43</v>
      </c>
      <c r="P68" s="34" t="s">
        <v>43</v>
      </c>
      <c r="Q68" s="34" t="s">
        <v>43</v>
      </c>
      <c r="R68" s="36">
        <v>100</v>
      </c>
      <c r="S68" s="37">
        <v>50</v>
      </c>
      <c r="T68" s="37">
        <v>0</v>
      </c>
      <c r="U68" s="52"/>
      <c r="V68" s="53"/>
      <c r="W68" s="54"/>
      <c r="X68" s="54"/>
      <c r="Y68" s="64"/>
      <c r="Z68" s="64"/>
      <c r="AA68" s="60"/>
      <c r="AB68" s="39" t="s">
        <v>399</v>
      </c>
      <c r="AC68" s="39" t="s">
        <v>395</v>
      </c>
      <c r="AD68" s="39" t="s">
        <v>70</v>
      </c>
      <c r="AE68" s="39" t="s">
        <v>400</v>
      </c>
    </row>
    <row r="69" spans="1:31" ht="137.25" customHeight="1" x14ac:dyDescent="0.2">
      <c r="A69" s="35"/>
      <c r="B69" s="59">
        <v>22</v>
      </c>
      <c r="C69" s="59" t="s">
        <v>401</v>
      </c>
      <c r="D69" s="33"/>
      <c r="E69" s="59" t="s">
        <v>79</v>
      </c>
      <c r="F69" s="33" t="s">
        <v>402</v>
      </c>
      <c r="G69" s="59" t="s">
        <v>403</v>
      </c>
      <c r="H69" s="61" t="s">
        <v>15</v>
      </c>
      <c r="I69" s="62" t="s">
        <v>20</v>
      </c>
      <c r="J69" s="60" t="s">
        <v>20</v>
      </c>
      <c r="K69" s="63">
        <v>2</v>
      </c>
      <c r="L69" s="38" t="s">
        <v>404</v>
      </c>
      <c r="M69" s="34" t="s">
        <v>23</v>
      </c>
      <c r="N69" s="34" t="s">
        <v>43</v>
      </c>
      <c r="O69" s="34" t="s">
        <v>43</v>
      </c>
      <c r="P69" s="34" t="s">
        <v>43</v>
      </c>
      <c r="Q69" s="34" t="s">
        <v>43</v>
      </c>
      <c r="R69" s="36">
        <v>100</v>
      </c>
      <c r="S69" s="37">
        <v>50</v>
      </c>
      <c r="T69" s="37">
        <v>0</v>
      </c>
      <c r="U69" s="52">
        <v>100</v>
      </c>
      <c r="V69" s="53">
        <v>0</v>
      </c>
      <c r="W69" s="54">
        <v>2</v>
      </c>
      <c r="X69" s="54" t="s">
        <v>222</v>
      </c>
      <c r="Y69" s="64" t="s">
        <v>47</v>
      </c>
      <c r="Z69" s="64" t="s">
        <v>20</v>
      </c>
      <c r="AA69" s="60" t="s">
        <v>20</v>
      </c>
      <c r="AB69" s="39" t="s">
        <v>405</v>
      </c>
      <c r="AC69" s="39" t="s">
        <v>395</v>
      </c>
      <c r="AD69" s="39" t="s">
        <v>70</v>
      </c>
      <c r="AE69" s="39" t="s">
        <v>406</v>
      </c>
    </row>
    <row r="70" spans="1:31" ht="137.25" customHeight="1" x14ac:dyDescent="0.2">
      <c r="A70" s="35"/>
      <c r="B70" s="59"/>
      <c r="C70" s="59"/>
      <c r="D70" s="33"/>
      <c r="E70" s="59"/>
      <c r="F70" s="33" t="s">
        <v>407</v>
      </c>
      <c r="G70" s="59"/>
      <c r="H70" s="61"/>
      <c r="I70" s="62"/>
      <c r="J70" s="60"/>
      <c r="K70" s="63"/>
      <c r="L70" s="38" t="s">
        <v>408</v>
      </c>
      <c r="M70" s="34" t="s">
        <v>23</v>
      </c>
      <c r="N70" s="34" t="s">
        <v>43</v>
      </c>
      <c r="O70" s="34" t="s">
        <v>43</v>
      </c>
      <c r="P70" s="34" t="s">
        <v>43</v>
      </c>
      <c r="Q70" s="34" t="s">
        <v>43</v>
      </c>
      <c r="R70" s="36">
        <v>100</v>
      </c>
      <c r="S70" s="37">
        <v>50</v>
      </c>
      <c r="T70" s="37">
        <v>0</v>
      </c>
      <c r="U70" s="52"/>
      <c r="V70" s="53"/>
      <c r="W70" s="54"/>
      <c r="X70" s="54"/>
      <c r="Y70" s="64"/>
      <c r="Z70" s="64"/>
      <c r="AA70" s="60"/>
      <c r="AB70" s="39" t="s">
        <v>409</v>
      </c>
      <c r="AC70" s="39" t="s">
        <v>395</v>
      </c>
      <c r="AD70" s="39" t="s">
        <v>70</v>
      </c>
      <c r="AE70" s="39" t="s">
        <v>410</v>
      </c>
    </row>
    <row r="71" spans="1:31" ht="137.25" customHeight="1" x14ac:dyDescent="0.2">
      <c r="A71" s="35"/>
      <c r="B71" s="59">
        <v>23</v>
      </c>
      <c r="C71" s="59" t="s">
        <v>411</v>
      </c>
      <c r="D71" s="33"/>
      <c r="E71" s="59" t="s">
        <v>33</v>
      </c>
      <c r="F71" s="33" t="s">
        <v>412</v>
      </c>
      <c r="G71" s="59" t="s">
        <v>413</v>
      </c>
      <c r="H71" s="61" t="s">
        <v>16</v>
      </c>
      <c r="I71" s="62" t="s">
        <v>21</v>
      </c>
      <c r="J71" s="60" t="s">
        <v>26</v>
      </c>
      <c r="K71" s="63">
        <v>2</v>
      </c>
      <c r="L71" s="38" t="s">
        <v>414</v>
      </c>
      <c r="M71" s="34" t="s">
        <v>23</v>
      </c>
      <c r="N71" s="34" t="s">
        <v>43</v>
      </c>
      <c r="O71" s="34" t="s">
        <v>43</v>
      </c>
      <c r="P71" s="34" t="s">
        <v>43</v>
      </c>
      <c r="Q71" s="34" t="s">
        <v>43</v>
      </c>
      <c r="R71" s="36">
        <v>100</v>
      </c>
      <c r="S71" s="37">
        <v>50</v>
      </c>
      <c r="T71" s="37">
        <v>0</v>
      </c>
      <c r="U71" s="52">
        <v>100</v>
      </c>
      <c r="V71" s="53">
        <v>0</v>
      </c>
      <c r="W71" s="54">
        <v>2</v>
      </c>
      <c r="X71" s="54" t="s">
        <v>222</v>
      </c>
      <c r="Y71" s="64" t="s">
        <v>47</v>
      </c>
      <c r="Z71" s="64" t="s">
        <v>21</v>
      </c>
      <c r="AA71" s="60" t="s">
        <v>29</v>
      </c>
      <c r="AB71" s="39" t="s">
        <v>415</v>
      </c>
      <c r="AC71" s="39" t="s">
        <v>157</v>
      </c>
      <c r="AD71" s="39" t="s">
        <v>142</v>
      </c>
      <c r="AE71" s="39" t="s">
        <v>416</v>
      </c>
    </row>
    <row r="72" spans="1:31" ht="137.25" customHeight="1" x14ac:dyDescent="0.2">
      <c r="A72" s="35"/>
      <c r="B72" s="59"/>
      <c r="C72" s="59"/>
      <c r="D72" s="33"/>
      <c r="E72" s="59"/>
      <c r="F72" s="33" t="s">
        <v>417</v>
      </c>
      <c r="G72" s="59"/>
      <c r="H72" s="61"/>
      <c r="I72" s="62"/>
      <c r="J72" s="60"/>
      <c r="K72" s="63"/>
      <c r="L72" s="38" t="s">
        <v>418</v>
      </c>
      <c r="M72" s="34" t="s">
        <v>23</v>
      </c>
      <c r="N72" s="34" t="s">
        <v>43</v>
      </c>
      <c r="O72" s="34" t="s">
        <v>43</v>
      </c>
      <c r="P72" s="34" t="s">
        <v>43</v>
      </c>
      <c r="Q72" s="34" t="s">
        <v>43</v>
      </c>
      <c r="R72" s="36">
        <v>100</v>
      </c>
      <c r="S72" s="37">
        <v>50</v>
      </c>
      <c r="T72" s="37">
        <v>0</v>
      </c>
      <c r="U72" s="52"/>
      <c r="V72" s="53"/>
      <c r="W72" s="54"/>
      <c r="X72" s="54"/>
      <c r="Y72" s="64"/>
      <c r="Z72" s="64"/>
      <c r="AA72" s="60"/>
      <c r="AB72" s="39" t="s">
        <v>156</v>
      </c>
      <c r="AC72" s="39" t="s">
        <v>157</v>
      </c>
      <c r="AD72" s="39" t="s">
        <v>70</v>
      </c>
      <c r="AE72" s="39" t="s">
        <v>158</v>
      </c>
    </row>
    <row r="73" spans="1:31" ht="137.25" customHeight="1" x14ac:dyDescent="0.2">
      <c r="A73" s="35"/>
      <c r="B73" s="59">
        <v>24</v>
      </c>
      <c r="C73" s="59" t="s">
        <v>419</v>
      </c>
      <c r="D73" s="33"/>
      <c r="E73" s="59" t="s">
        <v>79</v>
      </c>
      <c r="F73" s="33" t="s">
        <v>420</v>
      </c>
      <c r="G73" s="59" t="s">
        <v>421</v>
      </c>
      <c r="H73" s="61" t="s">
        <v>16</v>
      </c>
      <c r="I73" s="62" t="s">
        <v>20</v>
      </c>
      <c r="J73" s="60" t="s">
        <v>29</v>
      </c>
      <c r="K73" s="63">
        <v>2</v>
      </c>
      <c r="L73" s="38" t="s">
        <v>422</v>
      </c>
      <c r="M73" s="34" t="s">
        <v>23</v>
      </c>
      <c r="N73" s="34" t="s">
        <v>43</v>
      </c>
      <c r="O73" s="34" t="s">
        <v>43</v>
      </c>
      <c r="P73" s="34" t="s">
        <v>43</v>
      </c>
      <c r="Q73" s="34" t="s">
        <v>43</v>
      </c>
      <c r="R73" s="36">
        <v>100</v>
      </c>
      <c r="S73" s="37">
        <v>50</v>
      </c>
      <c r="T73" s="37">
        <v>0</v>
      </c>
      <c r="U73" s="52">
        <v>100</v>
      </c>
      <c r="V73" s="53">
        <v>0</v>
      </c>
      <c r="W73" s="54">
        <v>2</v>
      </c>
      <c r="X73" s="54" t="s">
        <v>222</v>
      </c>
      <c r="Y73" s="64" t="s">
        <v>47</v>
      </c>
      <c r="Z73" s="64" t="s">
        <v>20</v>
      </c>
      <c r="AA73" s="60" t="s">
        <v>20</v>
      </c>
      <c r="AB73" s="39" t="s">
        <v>423</v>
      </c>
      <c r="AC73" s="39" t="s">
        <v>424</v>
      </c>
      <c r="AD73" s="39" t="s">
        <v>71</v>
      </c>
      <c r="AE73" s="39" t="s">
        <v>425</v>
      </c>
    </row>
    <row r="74" spans="1:31" ht="137.25" customHeight="1" x14ac:dyDescent="0.2">
      <c r="A74" s="35"/>
      <c r="B74" s="59"/>
      <c r="C74" s="59"/>
      <c r="D74" s="33"/>
      <c r="E74" s="59"/>
      <c r="F74" s="33" t="s">
        <v>426</v>
      </c>
      <c r="G74" s="59"/>
      <c r="H74" s="61"/>
      <c r="I74" s="62"/>
      <c r="J74" s="60"/>
      <c r="K74" s="63"/>
      <c r="L74" s="38" t="s">
        <v>427</v>
      </c>
      <c r="M74" s="34" t="s">
        <v>23</v>
      </c>
      <c r="N74" s="34" t="s">
        <v>43</v>
      </c>
      <c r="O74" s="34" t="s">
        <v>43</v>
      </c>
      <c r="P74" s="34" t="s">
        <v>43</v>
      </c>
      <c r="Q74" s="34" t="s">
        <v>43</v>
      </c>
      <c r="R74" s="36">
        <v>100</v>
      </c>
      <c r="S74" s="37">
        <v>50</v>
      </c>
      <c r="T74" s="37">
        <v>0</v>
      </c>
      <c r="U74" s="52"/>
      <c r="V74" s="53"/>
      <c r="W74" s="54"/>
      <c r="X74" s="54"/>
      <c r="Y74" s="64"/>
      <c r="Z74" s="64"/>
      <c r="AA74" s="60"/>
      <c r="AB74" s="39" t="s">
        <v>428</v>
      </c>
      <c r="AC74" s="39" t="s">
        <v>424</v>
      </c>
      <c r="AD74" s="39" t="s">
        <v>429</v>
      </c>
      <c r="AE74" s="39" t="s">
        <v>430</v>
      </c>
    </row>
    <row r="75" spans="1:31" ht="137.25" customHeight="1" x14ac:dyDescent="0.2">
      <c r="A75" s="35"/>
      <c r="B75" s="59">
        <v>25</v>
      </c>
      <c r="C75" s="59" t="s">
        <v>431</v>
      </c>
      <c r="D75" s="33"/>
      <c r="E75" s="59" t="s">
        <v>37</v>
      </c>
      <c r="F75" s="33" t="s">
        <v>432</v>
      </c>
      <c r="G75" s="59" t="s">
        <v>433</v>
      </c>
      <c r="H75" s="61" t="s">
        <v>14</v>
      </c>
      <c r="I75" s="62" t="s">
        <v>22</v>
      </c>
      <c r="J75" s="60" t="s">
        <v>29</v>
      </c>
      <c r="K75" s="63">
        <v>3</v>
      </c>
      <c r="L75" s="38" t="s">
        <v>434</v>
      </c>
      <c r="M75" s="34" t="s">
        <v>24</v>
      </c>
      <c r="N75" s="34" t="s">
        <v>43</v>
      </c>
      <c r="O75" s="34" t="s">
        <v>43</v>
      </c>
      <c r="P75" s="34" t="s">
        <v>43</v>
      </c>
      <c r="Q75" s="34" t="s">
        <v>43</v>
      </c>
      <c r="R75" s="36">
        <v>100</v>
      </c>
      <c r="S75" s="37">
        <v>0</v>
      </c>
      <c r="T75" s="37">
        <v>33.299999999999997</v>
      </c>
      <c r="U75" s="52">
        <v>33.299999999999997</v>
      </c>
      <c r="V75" s="53">
        <v>66.599999999999994</v>
      </c>
      <c r="W75" s="54">
        <v>1</v>
      </c>
      <c r="X75" s="54">
        <v>1</v>
      </c>
      <c r="Y75" s="64" t="s">
        <v>14</v>
      </c>
      <c r="Z75" s="64" t="s">
        <v>21</v>
      </c>
      <c r="AA75" s="60" t="s">
        <v>29</v>
      </c>
      <c r="AB75" s="39" t="s">
        <v>435</v>
      </c>
      <c r="AC75" s="39" t="s">
        <v>424</v>
      </c>
      <c r="AD75" s="39" t="s">
        <v>429</v>
      </c>
      <c r="AE75" s="39" t="s">
        <v>436</v>
      </c>
    </row>
    <row r="76" spans="1:31" ht="137.25" customHeight="1" x14ac:dyDescent="0.2">
      <c r="A76" s="35"/>
      <c r="B76" s="59"/>
      <c r="C76" s="59"/>
      <c r="D76" s="33"/>
      <c r="E76" s="59"/>
      <c r="F76" s="33" t="s">
        <v>437</v>
      </c>
      <c r="G76" s="59"/>
      <c r="H76" s="61"/>
      <c r="I76" s="62"/>
      <c r="J76" s="60"/>
      <c r="K76" s="63"/>
      <c r="L76" s="38" t="s">
        <v>438</v>
      </c>
      <c r="M76" s="34" t="s">
        <v>23</v>
      </c>
      <c r="N76" s="34" t="s">
        <v>43</v>
      </c>
      <c r="O76" s="34" t="s">
        <v>43</v>
      </c>
      <c r="P76" s="34" t="s">
        <v>43</v>
      </c>
      <c r="Q76" s="34" t="s">
        <v>43</v>
      </c>
      <c r="R76" s="36">
        <v>100</v>
      </c>
      <c r="S76" s="37">
        <v>33.299999999999997</v>
      </c>
      <c r="T76" s="37">
        <v>0</v>
      </c>
      <c r="U76" s="52"/>
      <c r="V76" s="53"/>
      <c r="W76" s="54"/>
      <c r="X76" s="54"/>
      <c r="Y76" s="64"/>
      <c r="Z76" s="64"/>
      <c r="AA76" s="60"/>
      <c r="AB76" s="39" t="s">
        <v>439</v>
      </c>
      <c r="AC76" s="39" t="s">
        <v>424</v>
      </c>
      <c r="AD76" s="39" t="s">
        <v>70</v>
      </c>
      <c r="AE76" s="39" t="s">
        <v>440</v>
      </c>
    </row>
    <row r="77" spans="1:31" ht="137.25" customHeight="1" x14ac:dyDescent="0.2">
      <c r="A77" s="35"/>
      <c r="B77" s="59"/>
      <c r="C77" s="59"/>
      <c r="D77" s="33"/>
      <c r="E77" s="59"/>
      <c r="F77" s="33" t="s">
        <v>441</v>
      </c>
      <c r="G77" s="59"/>
      <c r="H77" s="61"/>
      <c r="I77" s="62"/>
      <c r="J77" s="60"/>
      <c r="K77" s="63"/>
      <c r="L77" s="38" t="s">
        <v>442</v>
      </c>
      <c r="M77" s="34" t="s">
        <v>24</v>
      </c>
      <c r="N77" s="34" t="s">
        <v>43</v>
      </c>
      <c r="O77" s="34" t="s">
        <v>43</v>
      </c>
      <c r="P77" s="34" t="s">
        <v>43</v>
      </c>
      <c r="Q77" s="34" t="s">
        <v>43</v>
      </c>
      <c r="R77" s="36">
        <v>100</v>
      </c>
      <c r="S77" s="37">
        <v>0</v>
      </c>
      <c r="T77" s="37">
        <v>33.299999999999997</v>
      </c>
      <c r="U77" s="52"/>
      <c r="V77" s="53"/>
      <c r="W77" s="54"/>
      <c r="X77" s="54"/>
      <c r="Y77" s="64"/>
      <c r="Z77" s="64"/>
      <c r="AA77" s="60"/>
      <c r="AB77" s="39" t="s">
        <v>443</v>
      </c>
      <c r="AC77" s="39" t="s">
        <v>424</v>
      </c>
      <c r="AD77" s="39" t="s">
        <v>142</v>
      </c>
      <c r="AE77" s="39" t="s">
        <v>444</v>
      </c>
    </row>
    <row r="78" spans="1:31" ht="225.75" customHeight="1" x14ac:dyDescent="0.2">
      <c r="A78" s="35"/>
      <c r="B78" s="33">
        <v>26</v>
      </c>
      <c r="C78" s="33" t="s">
        <v>445</v>
      </c>
      <c r="D78" s="33"/>
      <c r="E78" s="33" t="s">
        <v>34</v>
      </c>
      <c r="F78" s="33" t="s">
        <v>446</v>
      </c>
      <c r="G78" s="33" t="s">
        <v>447</v>
      </c>
      <c r="H78" s="49" t="s">
        <v>14</v>
      </c>
      <c r="I78" s="34" t="s">
        <v>21</v>
      </c>
      <c r="J78" s="43" t="s">
        <v>29</v>
      </c>
      <c r="K78" s="44">
        <v>1</v>
      </c>
      <c r="L78" s="38" t="s">
        <v>448</v>
      </c>
      <c r="M78" s="34" t="s">
        <v>23</v>
      </c>
      <c r="N78" s="34" t="s">
        <v>44</v>
      </c>
      <c r="O78" s="34" t="s">
        <v>43</v>
      </c>
      <c r="P78" s="34" t="s">
        <v>43</v>
      </c>
      <c r="Q78" s="34" t="s">
        <v>43</v>
      </c>
      <c r="R78" s="36"/>
      <c r="S78" s="37"/>
      <c r="T78" s="37"/>
      <c r="U78" s="52"/>
      <c r="V78" s="53"/>
      <c r="W78" s="54"/>
      <c r="X78" s="54"/>
      <c r="Y78" s="48" t="s">
        <v>14</v>
      </c>
      <c r="Z78" s="48" t="s">
        <v>21</v>
      </c>
      <c r="AA78" s="43" t="s">
        <v>29</v>
      </c>
      <c r="AB78" s="39" t="s">
        <v>449</v>
      </c>
      <c r="AC78" s="39" t="s">
        <v>149</v>
      </c>
      <c r="AD78" s="39" t="s">
        <v>203</v>
      </c>
      <c r="AE78" s="39" t="s">
        <v>158</v>
      </c>
    </row>
    <row r="79" spans="1:31" ht="137.25" customHeight="1" x14ac:dyDescent="0.2">
      <c r="A79" s="35"/>
      <c r="B79" s="59">
        <v>27</v>
      </c>
      <c r="C79" s="59" t="s">
        <v>450</v>
      </c>
      <c r="D79" s="33"/>
      <c r="E79" s="59" t="s">
        <v>34</v>
      </c>
      <c r="F79" s="33" t="s">
        <v>451</v>
      </c>
      <c r="G79" s="59" t="s">
        <v>452</v>
      </c>
      <c r="H79" s="61" t="s">
        <v>16</v>
      </c>
      <c r="I79" s="62" t="s">
        <v>21</v>
      </c>
      <c r="J79" s="60" t="s">
        <v>26</v>
      </c>
      <c r="K79" s="63">
        <v>2</v>
      </c>
      <c r="L79" s="38" t="s">
        <v>453</v>
      </c>
      <c r="M79" s="34" t="s">
        <v>23</v>
      </c>
      <c r="N79" s="34" t="s">
        <v>43</v>
      </c>
      <c r="O79" s="34" t="s">
        <v>43</v>
      </c>
      <c r="P79" s="34" t="s">
        <v>43</v>
      </c>
      <c r="Q79" s="34" t="s">
        <v>43</v>
      </c>
      <c r="R79" s="36">
        <v>100</v>
      </c>
      <c r="S79" s="37">
        <v>50</v>
      </c>
      <c r="T79" s="37">
        <v>0</v>
      </c>
      <c r="U79" s="52">
        <v>100</v>
      </c>
      <c r="V79" s="53">
        <v>0</v>
      </c>
      <c r="W79" s="54">
        <v>2</v>
      </c>
      <c r="X79" s="54" t="s">
        <v>222</v>
      </c>
      <c r="Y79" s="64" t="s">
        <v>47</v>
      </c>
      <c r="Z79" s="64" t="s">
        <v>21</v>
      </c>
      <c r="AA79" s="60" t="s">
        <v>29</v>
      </c>
      <c r="AB79" s="55" t="s">
        <v>454</v>
      </c>
      <c r="AC79" s="55" t="s">
        <v>455</v>
      </c>
      <c r="AD79" s="55" t="s">
        <v>70</v>
      </c>
      <c r="AE79" s="55" t="s">
        <v>456</v>
      </c>
    </row>
    <row r="80" spans="1:31" ht="137.25" customHeight="1" x14ac:dyDescent="0.2">
      <c r="A80" s="35"/>
      <c r="B80" s="59"/>
      <c r="C80" s="59"/>
      <c r="D80" s="33"/>
      <c r="E80" s="59"/>
      <c r="F80" s="33" t="s">
        <v>457</v>
      </c>
      <c r="G80" s="59"/>
      <c r="H80" s="61"/>
      <c r="I80" s="62"/>
      <c r="J80" s="60"/>
      <c r="K80" s="63"/>
      <c r="L80" s="38" t="s">
        <v>458</v>
      </c>
      <c r="M80" s="34" t="s">
        <v>23</v>
      </c>
      <c r="N80" s="34" t="s">
        <v>43</v>
      </c>
      <c r="O80" s="34" t="s">
        <v>43</v>
      </c>
      <c r="P80" s="34" t="s">
        <v>43</v>
      </c>
      <c r="Q80" s="34" t="s">
        <v>43</v>
      </c>
      <c r="R80" s="36">
        <v>100</v>
      </c>
      <c r="S80" s="37">
        <v>50</v>
      </c>
      <c r="T80" s="37">
        <v>0</v>
      </c>
      <c r="U80" s="52"/>
      <c r="V80" s="53"/>
      <c r="W80" s="54"/>
      <c r="X80" s="54"/>
      <c r="Y80" s="64"/>
      <c r="Z80" s="64"/>
      <c r="AA80" s="60"/>
      <c r="AB80" s="55"/>
      <c r="AC80" s="55"/>
      <c r="AD80" s="55"/>
      <c r="AE80" s="55"/>
    </row>
    <row r="81" spans="1:31" ht="137.25" customHeight="1" x14ac:dyDescent="0.2">
      <c r="A81" s="35"/>
      <c r="B81" s="59">
        <v>28</v>
      </c>
      <c r="C81" s="59" t="s">
        <v>459</v>
      </c>
      <c r="D81" s="33"/>
      <c r="E81" s="59" t="s">
        <v>79</v>
      </c>
      <c r="F81" s="33" t="s">
        <v>460</v>
      </c>
      <c r="G81" s="59" t="s">
        <v>461</v>
      </c>
      <c r="H81" s="61" t="s">
        <v>16</v>
      </c>
      <c r="I81" s="62" t="s">
        <v>21</v>
      </c>
      <c r="J81" s="60" t="s">
        <v>26</v>
      </c>
      <c r="K81" s="63">
        <v>1</v>
      </c>
      <c r="L81" s="59" t="s">
        <v>462</v>
      </c>
      <c r="M81" s="34" t="s">
        <v>23</v>
      </c>
      <c r="N81" s="34" t="s">
        <v>43</v>
      </c>
      <c r="O81" s="34" t="s">
        <v>43</v>
      </c>
      <c r="P81" s="34" t="s">
        <v>43</v>
      </c>
      <c r="Q81" s="34" t="s">
        <v>43</v>
      </c>
      <c r="R81" s="36">
        <v>100</v>
      </c>
      <c r="S81" s="37">
        <v>100</v>
      </c>
      <c r="T81" s="37">
        <v>0</v>
      </c>
      <c r="U81" s="52">
        <v>100</v>
      </c>
      <c r="V81" s="53">
        <v>0</v>
      </c>
      <c r="W81" s="54">
        <v>2</v>
      </c>
      <c r="X81" s="54" t="s">
        <v>222</v>
      </c>
      <c r="Y81" s="64" t="s">
        <v>47</v>
      </c>
      <c r="Z81" s="64" t="s">
        <v>21</v>
      </c>
      <c r="AA81" s="60" t="s">
        <v>29</v>
      </c>
      <c r="AB81" s="55" t="s">
        <v>602</v>
      </c>
      <c r="AC81" s="55" t="s">
        <v>603</v>
      </c>
      <c r="AD81" s="55" t="s">
        <v>203</v>
      </c>
      <c r="AE81" s="55" t="s">
        <v>601</v>
      </c>
    </row>
    <row r="82" spans="1:31" ht="137.25" customHeight="1" x14ac:dyDescent="0.2">
      <c r="A82" s="35"/>
      <c r="B82" s="59"/>
      <c r="C82" s="59"/>
      <c r="D82" s="33"/>
      <c r="E82" s="59"/>
      <c r="F82" s="33" t="s">
        <v>463</v>
      </c>
      <c r="G82" s="59"/>
      <c r="H82" s="61"/>
      <c r="I82" s="62"/>
      <c r="J82" s="60"/>
      <c r="K82" s="63"/>
      <c r="L82" s="59"/>
      <c r="M82" s="34"/>
      <c r="N82" s="34"/>
      <c r="O82" s="34"/>
      <c r="P82" s="34"/>
      <c r="Q82" s="34"/>
      <c r="R82" s="36">
        <v>0</v>
      </c>
      <c r="S82" s="37">
        <v>0</v>
      </c>
      <c r="T82" s="37">
        <v>0</v>
      </c>
      <c r="U82" s="52"/>
      <c r="V82" s="53"/>
      <c r="W82" s="54"/>
      <c r="X82" s="54"/>
      <c r="Y82" s="64"/>
      <c r="Z82" s="64"/>
      <c r="AA82" s="60"/>
      <c r="AB82" s="55"/>
      <c r="AC82" s="55"/>
      <c r="AD82" s="55"/>
      <c r="AE82" s="55"/>
    </row>
    <row r="83" spans="1:31" ht="137.25" customHeight="1" x14ac:dyDescent="0.2">
      <c r="A83" s="35"/>
      <c r="B83" s="59">
        <v>29</v>
      </c>
      <c r="C83" s="59" t="s">
        <v>464</v>
      </c>
      <c r="D83" s="33"/>
      <c r="E83" s="59" t="s">
        <v>79</v>
      </c>
      <c r="F83" s="33" t="s">
        <v>465</v>
      </c>
      <c r="G83" s="59" t="s">
        <v>466</v>
      </c>
      <c r="H83" s="61" t="s">
        <v>15</v>
      </c>
      <c r="I83" s="62" t="s">
        <v>20</v>
      </c>
      <c r="J83" s="60" t="s">
        <v>20</v>
      </c>
      <c r="K83" s="63">
        <v>1</v>
      </c>
      <c r="L83" s="59" t="s">
        <v>467</v>
      </c>
      <c r="M83" s="34" t="s">
        <v>23</v>
      </c>
      <c r="N83" s="34" t="s">
        <v>43</v>
      </c>
      <c r="O83" s="34" t="s">
        <v>43</v>
      </c>
      <c r="P83" s="34" t="s">
        <v>43</v>
      </c>
      <c r="Q83" s="34" t="s">
        <v>43</v>
      </c>
      <c r="R83" s="36">
        <v>100</v>
      </c>
      <c r="S83" s="37">
        <v>100</v>
      </c>
      <c r="T83" s="37">
        <v>0</v>
      </c>
      <c r="U83" s="52">
        <v>100</v>
      </c>
      <c r="V83" s="53">
        <v>0</v>
      </c>
      <c r="W83" s="54">
        <v>2</v>
      </c>
      <c r="X83" s="54" t="s">
        <v>222</v>
      </c>
      <c r="Y83" s="64" t="s">
        <v>47</v>
      </c>
      <c r="Z83" s="64" t="s">
        <v>20</v>
      </c>
      <c r="AA83" s="60" t="s">
        <v>20</v>
      </c>
      <c r="AB83" s="55" t="s">
        <v>604</v>
      </c>
      <c r="AC83" s="55" t="s">
        <v>605</v>
      </c>
      <c r="AD83" s="55" t="s">
        <v>203</v>
      </c>
      <c r="AE83" s="55" t="s">
        <v>601</v>
      </c>
    </row>
    <row r="84" spans="1:31" ht="137.25" customHeight="1" x14ac:dyDescent="0.2">
      <c r="A84" s="35"/>
      <c r="B84" s="59"/>
      <c r="C84" s="59"/>
      <c r="D84" s="33"/>
      <c r="E84" s="59"/>
      <c r="F84" s="33" t="s">
        <v>468</v>
      </c>
      <c r="G84" s="59"/>
      <c r="H84" s="61"/>
      <c r="I84" s="62"/>
      <c r="J84" s="60"/>
      <c r="K84" s="63"/>
      <c r="L84" s="59"/>
      <c r="M84" s="34"/>
      <c r="N84" s="34"/>
      <c r="O84" s="34"/>
      <c r="P84" s="34"/>
      <c r="Q84" s="34"/>
      <c r="R84" s="36">
        <v>0</v>
      </c>
      <c r="S84" s="37">
        <v>0</v>
      </c>
      <c r="T84" s="37">
        <v>0</v>
      </c>
      <c r="U84" s="52"/>
      <c r="V84" s="53"/>
      <c r="W84" s="54"/>
      <c r="X84" s="54"/>
      <c r="Y84" s="64"/>
      <c r="Z84" s="64"/>
      <c r="AA84" s="60"/>
      <c r="AB84" s="55"/>
      <c r="AC84" s="55"/>
      <c r="AD84" s="55"/>
      <c r="AE84" s="55"/>
    </row>
    <row r="85" spans="1:31" ht="137.25" customHeight="1" x14ac:dyDescent="0.2">
      <c r="A85" s="35"/>
      <c r="B85" s="59">
        <v>30</v>
      </c>
      <c r="C85" s="59" t="s">
        <v>469</v>
      </c>
      <c r="D85" s="33"/>
      <c r="E85" s="59" t="s">
        <v>79</v>
      </c>
      <c r="F85" s="33" t="s">
        <v>470</v>
      </c>
      <c r="G85" s="59" t="s">
        <v>471</v>
      </c>
      <c r="H85" s="61" t="s">
        <v>15</v>
      </c>
      <c r="I85" s="62" t="s">
        <v>21</v>
      </c>
      <c r="J85" s="60" t="s">
        <v>29</v>
      </c>
      <c r="K85" s="63">
        <v>1</v>
      </c>
      <c r="L85" s="59" t="s">
        <v>472</v>
      </c>
      <c r="M85" s="34" t="s">
        <v>23</v>
      </c>
      <c r="N85" s="34" t="s">
        <v>43</v>
      </c>
      <c r="O85" s="34" t="s">
        <v>43</v>
      </c>
      <c r="P85" s="34" t="s">
        <v>43</v>
      </c>
      <c r="Q85" s="34" t="s">
        <v>43</v>
      </c>
      <c r="R85" s="36">
        <v>100</v>
      </c>
      <c r="S85" s="37">
        <v>100</v>
      </c>
      <c r="T85" s="37">
        <v>0</v>
      </c>
      <c r="U85" s="52">
        <v>100</v>
      </c>
      <c r="V85" s="53">
        <v>0</v>
      </c>
      <c r="W85" s="54">
        <v>2</v>
      </c>
      <c r="X85" s="54" t="s">
        <v>222</v>
      </c>
      <c r="Y85" s="64" t="s">
        <v>47</v>
      </c>
      <c r="Z85" s="64" t="s">
        <v>21</v>
      </c>
      <c r="AA85" s="60" t="s">
        <v>29</v>
      </c>
      <c r="AB85" s="55" t="s">
        <v>606</v>
      </c>
      <c r="AC85" s="55" t="s">
        <v>605</v>
      </c>
      <c r="AD85" s="55" t="s">
        <v>203</v>
      </c>
      <c r="AE85" s="55" t="s">
        <v>601</v>
      </c>
    </row>
    <row r="86" spans="1:31" ht="137.25" customHeight="1" x14ac:dyDescent="0.2">
      <c r="A86" s="35"/>
      <c r="B86" s="59"/>
      <c r="C86" s="59"/>
      <c r="D86" s="33"/>
      <c r="E86" s="59"/>
      <c r="F86" s="33" t="s">
        <v>473</v>
      </c>
      <c r="G86" s="59"/>
      <c r="H86" s="61"/>
      <c r="I86" s="62"/>
      <c r="J86" s="60"/>
      <c r="K86" s="63"/>
      <c r="L86" s="59"/>
      <c r="M86" s="34"/>
      <c r="N86" s="34"/>
      <c r="O86" s="34"/>
      <c r="P86" s="34"/>
      <c r="Q86" s="34"/>
      <c r="R86" s="36">
        <v>0</v>
      </c>
      <c r="S86" s="37">
        <v>0</v>
      </c>
      <c r="T86" s="37">
        <v>0</v>
      </c>
      <c r="U86" s="52"/>
      <c r="V86" s="53"/>
      <c r="W86" s="54"/>
      <c r="X86" s="54"/>
      <c r="Y86" s="64"/>
      <c r="Z86" s="64"/>
      <c r="AA86" s="60"/>
      <c r="AB86" s="55"/>
      <c r="AC86" s="55"/>
      <c r="AD86" s="55"/>
      <c r="AE86" s="55"/>
    </row>
    <row r="87" spans="1:31" ht="137.25" customHeight="1" x14ac:dyDescent="0.2">
      <c r="A87" s="35"/>
      <c r="B87" s="59"/>
      <c r="C87" s="59"/>
      <c r="D87" s="33"/>
      <c r="E87" s="59"/>
      <c r="F87" s="33" t="s">
        <v>474</v>
      </c>
      <c r="G87" s="59"/>
      <c r="H87" s="61"/>
      <c r="I87" s="62"/>
      <c r="J87" s="60"/>
      <c r="K87" s="63"/>
      <c r="L87" s="59"/>
      <c r="M87" s="34"/>
      <c r="N87" s="34"/>
      <c r="O87" s="34"/>
      <c r="P87" s="34"/>
      <c r="Q87" s="34"/>
      <c r="R87" s="36">
        <v>0</v>
      </c>
      <c r="S87" s="37">
        <v>0</v>
      </c>
      <c r="T87" s="37">
        <v>0</v>
      </c>
      <c r="U87" s="52"/>
      <c r="V87" s="53"/>
      <c r="W87" s="54"/>
      <c r="X87" s="54"/>
      <c r="Y87" s="64"/>
      <c r="Z87" s="64"/>
      <c r="AA87" s="60"/>
      <c r="AB87" s="55"/>
      <c r="AC87" s="55"/>
      <c r="AD87" s="55"/>
      <c r="AE87" s="55"/>
    </row>
    <row r="88" spans="1:31" ht="137.25" customHeight="1" x14ac:dyDescent="0.2">
      <c r="A88" s="35"/>
      <c r="B88" s="59">
        <v>31</v>
      </c>
      <c r="C88" s="59" t="s">
        <v>475</v>
      </c>
      <c r="D88" s="33"/>
      <c r="E88" s="59" t="s">
        <v>79</v>
      </c>
      <c r="F88" s="33" t="s">
        <v>476</v>
      </c>
      <c r="G88" s="59" t="s">
        <v>477</v>
      </c>
      <c r="H88" s="61" t="s">
        <v>15</v>
      </c>
      <c r="I88" s="62" t="s">
        <v>22</v>
      </c>
      <c r="J88" s="60" t="s">
        <v>26</v>
      </c>
      <c r="K88" s="63">
        <v>1</v>
      </c>
      <c r="L88" s="59" t="s">
        <v>462</v>
      </c>
      <c r="M88" s="34" t="s">
        <v>23</v>
      </c>
      <c r="N88" s="34" t="s">
        <v>43</v>
      </c>
      <c r="O88" s="34" t="s">
        <v>43</v>
      </c>
      <c r="P88" s="34" t="s">
        <v>43</v>
      </c>
      <c r="Q88" s="34" t="s">
        <v>43</v>
      </c>
      <c r="R88" s="36">
        <v>100</v>
      </c>
      <c r="S88" s="37">
        <v>100</v>
      </c>
      <c r="T88" s="37">
        <v>0</v>
      </c>
      <c r="U88" s="52">
        <v>100</v>
      </c>
      <c r="V88" s="53">
        <v>0</v>
      </c>
      <c r="W88" s="54">
        <v>2</v>
      </c>
      <c r="X88" s="54" t="s">
        <v>222</v>
      </c>
      <c r="Y88" s="64" t="s">
        <v>47</v>
      </c>
      <c r="Z88" s="64" t="s">
        <v>22</v>
      </c>
      <c r="AA88" s="60" t="s">
        <v>29</v>
      </c>
      <c r="AB88" s="55" t="s">
        <v>607</v>
      </c>
      <c r="AC88" s="55" t="s">
        <v>605</v>
      </c>
      <c r="AD88" s="55" t="s">
        <v>203</v>
      </c>
      <c r="AE88" s="55" t="s">
        <v>601</v>
      </c>
    </row>
    <row r="89" spans="1:31" ht="137.25" customHeight="1" x14ac:dyDescent="0.2">
      <c r="A89" s="35"/>
      <c r="B89" s="59"/>
      <c r="C89" s="59"/>
      <c r="D89" s="33"/>
      <c r="E89" s="59"/>
      <c r="F89" s="33" t="s">
        <v>465</v>
      </c>
      <c r="G89" s="59"/>
      <c r="H89" s="61"/>
      <c r="I89" s="62"/>
      <c r="J89" s="60"/>
      <c r="K89" s="63"/>
      <c r="L89" s="59"/>
      <c r="M89" s="34"/>
      <c r="N89" s="34"/>
      <c r="O89" s="34"/>
      <c r="P89" s="34"/>
      <c r="Q89" s="34"/>
      <c r="R89" s="36">
        <v>0</v>
      </c>
      <c r="S89" s="37">
        <v>0</v>
      </c>
      <c r="T89" s="37">
        <v>0</v>
      </c>
      <c r="U89" s="52"/>
      <c r="V89" s="53"/>
      <c r="W89" s="54"/>
      <c r="X89" s="54"/>
      <c r="Y89" s="64"/>
      <c r="Z89" s="64"/>
      <c r="AA89" s="60"/>
      <c r="AB89" s="55"/>
      <c r="AC89" s="55"/>
      <c r="AD89" s="55"/>
      <c r="AE89" s="55"/>
    </row>
    <row r="90" spans="1:31" ht="137.25" customHeight="1" x14ac:dyDescent="0.2">
      <c r="A90" s="35"/>
      <c r="B90" s="59">
        <v>32</v>
      </c>
      <c r="C90" s="59" t="s">
        <v>478</v>
      </c>
      <c r="D90" s="33"/>
      <c r="E90" s="59" t="s">
        <v>33</v>
      </c>
      <c r="F90" s="33" t="s">
        <v>479</v>
      </c>
      <c r="G90" s="59" t="s">
        <v>480</v>
      </c>
      <c r="H90" s="61" t="s">
        <v>16</v>
      </c>
      <c r="I90" s="62" t="s">
        <v>21</v>
      </c>
      <c r="J90" s="60" t="s">
        <v>26</v>
      </c>
      <c r="K90" s="63">
        <v>2</v>
      </c>
      <c r="L90" s="38" t="s">
        <v>481</v>
      </c>
      <c r="M90" s="34" t="s">
        <v>23</v>
      </c>
      <c r="N90" s="34" t="s">
        <v>43</v>
      </c>
      <c r="O90" s="34" t="s">
        <v>43</v>
      </c>
      <c r="P90" s="34" t="s">
        <v>43</v>
      </c>
      <c r="Q90" s="34" t="s">
        <v>43</v>
      </c>
      <c r="R90" s="36">
        <v>100</v>
      </c>
      <c r="S90" s="37">
        <v>50</v>
      </c>
      <c r="T90" s="37">
        <v>0</v>
      </c>
      <c r="U90" s="52">
        <v>150</v>
      </c>
      <c r="V90" s="53">
        <v>0</v>
      </c>
      <c r="W90" s="54">
        <v>2</v>
      </c>
      <c r="X90" s="54" t="s">
        <v>222</v>
      </c>
      <c r="Y90" s="64" t="s">
        <v>47</v>
      </c>
      <c r="Z90" s="64" t="s">
        <v>21</v>
      </c>
      <c r="AA90" s="60" t="s">
        <v>29</v>
      </c>
      <c r="AB90" s="39" t="s">
        <v>482</v>
      </c>
      <c r="AC90" s="39" t="s">
        <v>483</v>
      </c>
      <c r="AD90" s="39" t="s">
        <v>484</v>
      </c>
      <c r="AE90" s="39" t="s">
        <v>485</v>
      </c>
    </row>
    <row r="91" spans="1:31" ht="137.25" customHeight="1" x14ac:dyDescent="0.2">
      <c r="A91" s="35"/>
      <c r="B91" s="59"/>
      <c r="C91" s="59"/>
      <c r="D91" s="33"/>
      <c r="E91" s="59"/>
      <c r="F91" s="33" t="s">
        <v>486</v>
      </c>
      <c r="G91" s="59"/>
      <c r="H91" s="61"/>
      <c r="I91" s="62"/>
      <c r="J91" s="60"/>
      <c r="K91" s="63"/>
      <c r="L91" s="38" t="s">
        <v>487</v>
      </c>
      <c r="M91" s="34" t="s">
        <v>23</v>
      </c>
      <c r="N91" s="34" t="s">
        <v>43</v>
      </c>
      <c r="O91" s="34" t="s">
        <v>43</v>
      </c>
      <c r="P91" s="34" t="s">
        <v>43</v>
      </c>
      <c r="Q91" s="34" t="s">
        <v>43</v>
      </c>
      <c r="R91" s="36">
        <v>100</v>
      </c>
      <c r="S91" s="37">
        <v>50</v>
      </c>
      <c r="T91" s="37">
        <v>0</v>
      </c>
      <c r="U91" s="52"/>
      <c r="V91" s="53"/>
      <c r="W91" s="54"/>
      <c r="X91" s="54"/>
      <c r="Y91" s="64"/>
      <c r="Z91" s="64"/>
      <c r="AA91" s="60"/>
      <c r="AB91" s="39" t="s">
        <v>488</v>
      </c>
      <c r="AC91" s="39" t="s">
        <v>483</v>
      </c>
      <c r="AD91" s="39" t="s">
        <v>484</v>
      </c>
      <c r="AE91" s="39" t="s">
        <v>489</v>
      </c>
    </row>
    <row r="92" spans="1:31" ht="137.25" customHeight="1" x14ac:dyDescent="0.2">
      <c r="A92" s="35"/>
      <c r="B92" s="59"/>
      <c r="C92" s="59"/>
      <c r="D92" s="33"/>
      <c r="E92" s="59"/>
      <c r="F92" s="33" t="s">
        <v>490</v>
      </c>
      <c r="G92" s="59"/>
      <c r="H92" s="61"/>
      <c r="I92" s="62"/>
      <c r="J92" s="60"/>
      <c r="K92" s="63"/>
      <c r="L92" s="38" t="s">
        <v>491</v>
      </c>
      <c r="M92" s="34" t="s">
        <v>23</v>
      </c>
      <c r="N92" s="34" t="s">
        <v>43</v>
      </c>
      <c r="O92" s="34" t="s">
        <v>43</v>
      </c>
      <c r="P92" s="34" t="s">
        <v>43</v>
      </c>
      <c r="Q92" s="34" t="s">
        <v>43</v>
      </c>
      <c r="R92" s="36">
        <v>100</v>
      </c>
      <c r="S92" s="37">
        <v>50</v>
      </c>
      <c r="T92" s="37">
        <v>0</v>
      </c>
      <c r="U92" s="52"/>
      <c r="V92" s="53"/>
      <c r="W92" s="54"/>
      <c r="X92" s="54"/>
      <c r="Y92" s="64"/>
      <c r="Z92" s="64"/>
      <c r="AA92" s="60"/>
      <c r="AB92" s="39" t="s">
        <v>492</v>
      </c>
      <c r="AC92" s="39" t="s">
        <v>483</v>
      </c>
      <c r="AD92" s="39" t="s">
        <v>70</v>
      </c>
      <c r="AE92" s="39" t="s">
        <v>493</v>
      </c>
    </row>
    <row r="93" spans="1:31" ht="137.25" customHeight="1" x14ac:dyDescent="0.2">
      <c r="A93" s="35"/>
      <c r="B93" s="59">
        <v>33</v>
      </c>
      <c r="C93" s="59" t="s">
        <v>494</v>
      </c>
      <c r="D93" s="33"/>
      <c r="E93" s="59" t="s">
        <v>33</v>
      </c>
      <c r="F93" s="33" t="s">
        <v>495</v>
      </c>
      <c r="G93" s="59" t="s">
        <v>496</v>
      </c>
      <c r="H93" s="61" t="s">
        <v>14</v>
      </c>
      <c r="I93" s="62" t="s">
        <v>22</v>
      </c>
      <c r="J93" s="60" t="s">
        <v>29</v>
      </c>
      <c r="K93" s="63">
        <v>2</v>
      </c>
      <c r="L93" s="38" t="s">
        <v>497</v>
      </c>
      <c r="M93" s="34" t="s">
        <v>23</v>
      </c>
      <c r="N93" s="34" t="s">
        <v>43</v>
      </c>
      <c r="O93" s="34" t="s">
        <v>43</v>
      </c>
      <c r="P93" s="34" t="s">
        <v>43</v>
      </c>
      <c r="Q93" s="34" t="s">
        <v>43</v>
      </c>
      <c r="R93" s="36">
        <v>100</v>
      </c>
      <c r="S93" s="37">
        <v>50</v>
      </c>
      <c r="T93" s="37">
        <v>0</v>
      </c>
      <c r="U93" s="52">
        <v>100</v>
      </c>
      <c r="V93" s="53">
        <v>0</v>
      </c>
      <c r="W93" s="54">
        <v>2</v>
      </c>
      <c r="X93" s="54" t="s">
        <v>222</v>
      </c>
      <c r="Y93" s="64" t="s">
        <v>14</v>
      </c>
      <c r="Z93" s="64" t="s">
        <v>22</v>
      </c>
      <c r="AA93" s="60" t="s">
        <v>29</v>
      </c>
      <c r="AB93" s="39" t="s">
        <v>498</v>
      </c>
      <c r="AC93" s="39" t="s">
        <v>499</v>
      </c>
      <c r="AD93" s="39" t="s">
        <v>500</v>
      </c>
      <c r="AE93" s="39" t="s">
        <v>501</v>
      </c>
    </row>
    <row r="94" spans="1:31" ht="137.25" customHeight="1" x14ac:dyDescent="0.2">
      <c r="A94" s="35"/>
      <c r="B94" s="59"/>
      <c r="C94" s="59"/>
      <c r="D94" s="33"/>
      <c r="E94" s="59"/>
      <c r="F94" s="33" t="s">
        <v>502</v>
      </c>
      <c r="G94" s="59"/>
      <c r="H94" s="61"/>
      <c r="I94" s="62"/>
      <c r="J94" s="60"/>
      <c r="K94" s="63"/>
      <c r="L94" s="38" t="s">
        <v>503</v>
      </c>
      <c r="M94" s="34" t="s">
        <v>23</v>
      </c>
      <c r="N94" s="34" t="s">
        <v>43</v>
      </c>
      <c r="O94" s="34" t="s">
        <v>43</v>
      </c>
      <c r="P94" s="34" t="s">
        <v>43</v>
      </c>
      <c r="Q94" s="34" t="s">
        <v>43</v>
      </c>
      <c r="R94" s="36">
        <v>100</v>
      </c>
      <c r="S94" s="37">
        <v>50</v>
      </c>
      <c r="T94" s="37">
        <v>0</v>
      </c>
      <c r="U94" s="52"/>
      <c r="V94" s="53"/>
      <c r="W94" s="54"/>
      <c r="X94" s="54"/>
      <c r="Y94" s="64"/>
      <c r="Z94" s="64"/>
      <c r="AA94" s="60"/>
      <c r="AB94" s="39" t="s">
        <v>504</v>
      </c>
      <c r="AC94" s="39" t="s">
        <v>505</v>
      </c>
      <c r="AD94" s="39" t="s">
        <v>142</v>
      </c>
      <c r="AE94" s="39" t="s">
        <v>501</v>
      </c>
    </row>
    <row r="95" spans="1:31" ht="137.25" customHeight="1" x14ac:dyDescent="0.2">
      <c r="A95" s="35"/>
      <c r="B95" s="59">
        <v>34</v>
      </c>
      <c r="C95" s="59" t="s">
        <v>506</v>
      </c>
      <c r="D95" s="33"/>
      <c r="E95" s="59" t="s">
        <v>33</v>
      </c>
      <c r="F95" s="33" t="s">
        <v>507</v>
      </c>
      <c r="G95" s="59" t="s">
        <v>508</v>
      </c>
      <c r="H95" s="61" t="s">
        <v>14</v>
      </c>
      <c r="I95" s="62" t="s">
        <v>22</v>
      </c>
      <c r="J95" s="60" t="s">
        <v>29</v>
      </c>
      <c r="K95" s="63">
        <v>2</v>
      </c>
      <c r="L95" s="38" t="s">
        <v>509</v>
      </c>
      <c r="M95" s="34" t="s">
        <v>23</v>
      </c>
      <c r="N95" s="34" t="s">
        <v>43</v>
      </c>
      <c r="O95" s="34" t="s">
        <v>43</v>
      </c>
      <c r="P95" s="34" t="s">
        <v>43</v>
      </c>
      <c r="Q95" s="34" t="s">
        <v>43</v>
      </c>
      <c r="R95" s="36">
        <v>100</v>
      </c>
      <c r="S95" s="37">
        <v>50</v>
      </c>
      <c r="T95" s="37">
        <v>0</v>
      </c>
      <c r="U95" s="52">
        <v>100</v>
      </c>
      <c r="V95" s="53">
        <v>0</v>
      </c>
      <c r="W95" s="54">
        <v>2</v>
      </c>
      <c r="X95" s="54" t="s">
        <v>222</v>
      </c>
      <c r="Y95" s="64" t="s">
        <v>14</v>
      </c>
      <c r="Z95" s="64" t="s">
        <v>22</v>
      </c>
      <c r="AA95" s="60" t="s">
        <v>29</v>
      </c>
      <c r="AB95" s="39" t="s">
        <v>510</v>
      </c>
      <c r="AC95" s="39" t="s">
        <v>511</v>
      </c>
      <c r="AD95" s="39" t="s">
        <v>70</v>
      </c>
      <c r="AE95" s="39" t="s">
        <v>493</v>
      </c>
    </row>
    <row r="96" spans="1:31" ht="137.25" customHeight="1" x14ac:dyDescent="0.2">
      <c r="A96" s="35"/>
      <c r="B96" s="59"/>
      <c r="C96" s="59"/>
      <c r="D96" s="33"/>
      <c r="E96" s="59"/>
      <c r="F96" s="33" t="s">
        <v>512</v>
      </c>
      <c r="G96" s="59"/>
      <c r="H96" s="61"/>
      <c r="I96" s="62"/>
      <c r="J96" s="60"/>
      <c r="K96" s="63"/>
      <c r="L96" s="38" t="s">
        <v>513</v>
      </c>
      <c r="M96" s="34" t="s">
        <v>23</v>
      </c>
      <c r="N96" s="34" t="s">
        <v>43</v>
      </c>
      <c r="O96" s="34" t="s">
        <v>43</v>
      </c>
      <c r="P96" s="34" t="s">
        <v>43</v>
      </c>
      <c r="Q96" s="34" t="s">
        <v>43</v>
      </c>
      <c r="R96" s="36">
        <v>100</v>
      </c>
      <c r="S96" s="37">
        <v>50</v>
      </c>
      <c r="T96" s="37">
        <v>0</v>
      </c>
      <c r="U96" s="52"/>
      <c r="V96" s="53"/>
      <c r="W96" s="54"/>
      <c r="X96" s="54"/>
      <c r="Y96" s="64"/>
      <c r="Z96" s="64"/>
      <c r="AA96" s="60"/>
      <c r="AB96" s="39" t="s">
        <v>514</v>
      </c>
      <c r="AC96" s="39" t="s">
        <v>515</v>
      </c>
      <c r="AD96" s="39" t="s">
        <v>70</v>
      </c>
      <c r="AE96" s="39" t="s">
        <v>516</v>
      </c>
    </row>
    <row r="97" spans="1:31" ht="137.25" customHeight="1" x14ac:dyDescent="0.2">
      <c r="A97" s="35"/>
      <c r="B97" s="59">
        <v>35</v>
      </c>
      <c r="C97" s="59" t="s">
        <v>517</v>
      </c>
      <c r="D97" s="33"/>
      <c r="E97" s="59" t="s">
        <v>33</v>
      </c>
      <c r="F97" s="33" t="s">
        <v>518</v>
      </c>
      <c r="G97" s="59" t="s">
        <v>519</v>
      </c>
      <c r="H97" s="61" t="s">
        <v>17</v>
      </c>
      <c r="I97" s="62" t="s">
        <v>20</v>
      </c>
      <c r="J97" s="60" t="s">
        <v>26</v>
      </c>
      <c r="K97" s="63">
        <v>2</v>
      </c>
      <c r="L97" s="38" t="s">
        <v>520</v>
      </c>
      <c r="M97" s="34" t="s">
        <v>23</v>
      </c>
      <c r="N97" s="34" t="s">
        <v>43</v>
      </c>
      <c r="O97" s="34" t="s">
        <v>43</v>
      </c>
      <c r="P97" s="34" t="s">
        <v>43</v>
      </c>
      <c r="Q97" s="34" t="s">
        <v>43</v>
      </c>
      <c r="R97" s="36">
        <v>100</v>
      </c>
      <c r="S97" s="37">
        <v>50</v>
      </c>
      <c r="T97" s="37">
        <v>0</v>
      </c>
      <c r="U97" s="52">
        <v>100</v>
      </c>
      <c r="V97" s="53">
        <v>0</v>
      </c>
      <c r="W97" s="54">
        <v>2</v>
      </c>
      <c r="X97" s="54" t="s">
        <v>222</v>
      </c>
      <c r="Y97" s="64" t="s">
        <v>15</v>
      </c>
      <c r="Z97" s="64" t="s">
        <v>20</v>
      </c>
      <c r="AA97" s="60" t="s">
        <v>20</v>
      </c>
      <c r="AB97" s="39" t="s">
        <v>521</v>
      </c>
      <c r="AC97" s="39" t="s">
        <v>522</v>
      </c>
      <c r="AD97" s="39" t="s">
        <v>70</v>
      </c>
      <c r="AE97" s="39" t="s">
        <v>523</v>
      </c>
    </row>
    <row r="98" spans="1:31" ht="137.25" customHeight="1" x14ac:dyDescent="0.2">
      <c r="A98" s="35"/>
      <c r="B98" s="59"/>
      <c r="C98" s="59"/>
      <c r="D98" s="33"/>
      <c r="E98" s="59"/>
      <c r="F98" s="33" t="s">
        <v>524</v>
      </c>
      <c r="G98" s="59"/>
      <c r="H98" s="61"/>
      <c r="I98" s="62"/>
      <c r="J98" s="60"/>
      <c r="K98" s="63"/>
      <c r="L98" s="38" t="s">
        <v>525</v>
      </c>
      <c r="M98" s="34" t="s">
        <v>23</v>
      </c>
      <c r="N98" s="34" t="s">
        <v>43</v>
      </c>
      <c r="O98" s="34" t="s">
        <v>43</v>
      </c>
      <c r="P98" s="34" t="s">
        <v>43</v>
      </c>
      <c r="Q98" s="34" t="s">
        <v>43</v>
      </c>
      <c r="R98" s="36">
        <v>100</v>
      </c>
      <c r="S98" s="37">
        <v>50</v>
      </c>
      <c r="T98" s="37">
        <v>0</v>
      </c>
      <c r="U98" s="52"/>
      <c r="V98" s="53"/>
      <c r="W98" s="54"/>
      <c r="X98" s="54"/>
      <c r="Y98" s="64"/>
      <c r="Z98" s="64"/>
      <c r="AA98" s="60"/>
      <c r="AB98" s="39" t="s">
        <v>526</v>
      </c>
      <c r="AC98" s="39" t="s">
        <v>527</v>
      </c>
      <c r="AD98" s="39" t="s">
        <v>203</v>
      </c>
      <c r="AE98" s="39" t="s">
        <v>528</v>
      </c>
    </row>
    <row r="99" spans="1:31" ht="137.25" customHeight="1" x14ac:dyDescent="0.2">
      <c r="A99" s="35"/>
      <c r="B99" s="59">
        <v>36</v>
      </c>
      <c r="C99" s="59" t="s">
        <v>529</v>
      </c>
      <c r="D99" s="33"/>
      <c r="E99" s="59" t="s">
        <v>33</v>
      </c>
      <c r="F99" s="33" t="s">
        <v>530</v>
      </c>
      <c r="G99" s="59" t="s">
        <v>531</v>
      </c>
      <c r="H99" s="61" t="s">
        <v>16</v>
      </c>
      <c r="I99" s="62" t="s">
        <v>21</v>
      </c>
      <c r="J99" s="60" t="s">
        <v>26</v>
      </c>
      <c r="K99" s="63">
        <v>2</v>
      </c>
      <c r="L99" s="38" t="s">
        <v>532</v>
      </c>
      <c r="M99" s="34" t="s">
        <v>23</v>
      </c>
      <c r="N99" s="34" t="s">
        <v>43</v>
      </c>
      <c r="O99" s="34" t="s">
        <v>43</v>
      </c>
      <c r="P99" s="34" t="s">
        <v>43</v>
      </c>
      <c r="Q99" s="34" t="s">
        <v>43</v>
      </c>
      <c r="R99" s="36">
        <v>100</v>
      </c>
      <c r="S99" s="37">
        <v>50</v>
      </c>
      <c r="T99" s="37">
        <v>0</v>
      </c>
      <c r="U99" s="52">
        <v>100</v>
      </c>
      <c r="V99" s="53">
        <v>0</v>
      </c>
      <c r="W99" s="54">
        <v>2</v>
      </c>
      <c r="X99" s="54" t="s">
        <v>222</v>
      </c>
      <c r="Y99" s="64" t="s">
        <v>47</v>
      </c>
      <c r="Z99" s="64" t="s">
        <v>21</v>
      </c>
      <c r="AA99" s="60" t="s">
        <v>29</v>
      </c>
      <c r="AB99" s="39" t="s">
        <v>533</v>
      </c>
      <c r="AC99" s="39" t="s">
        <v>527</v>
      </c>
      <c r="AD99" s="39" t="s">
        <v>70</v>
      </c>
      <c r="AE99" s="39" t="s">
        <v>534</v>
      </c>
    </row>
    <row r="100" spans="1:31" ht="137.25" customHeight="1" x14ac:dyDescent="0.2">
      <c r="A100" s="35"/>
      <c r="B100" s="59"/>
      <c r="C100" s="59"/>
      <c r="D100" s="33"/>
      <c r="E100" s="59"/>
      <c r="F100" s="33" t="s">
        <v>535</v>
      </c>
      <c r="G100" s="59"/>
      <c r="H100" s="61"/>
      <c r="I100" s="62"/>
      <c r="J100" s="60"/>
      <c r="K100" s="63"/>
      <c r="L100" s="38" t="s">
        <v>536</v>
      </c>
      <c r="M100" s="34" t="s">
        <v>23</v>
      </c>
      <c r="N100" s="34" t="s">
        <v>43</v>
      </c>
      <c r="O100" s="34" t="s">
        <v>43</v>
      </c>
      <c r="P100" s="34" t="s">
        <v>43</v>
      </c>
      <c r="Q100" s="34" t="s">
        <v>43</v>
      </c>
      <c r="R100" s="36">
        <v>100</v>
      </c>
      <c r="S100" s="37">
        <v>50</v>
      </c>
      <c r="T100" s="37">
        <v>0</v>
      </c>
      <c r="U100" s="52"/>
      <c r="V100" s="53"/>
      <c r="W100" s="54"/>
      <c r="X100" s="54"/>
      <c r="Y100" s="64"/>
      <c r="Z100" s="64"/>
      <c r="AA100" s="60"/>
      <c r="AB100" s="39" t="s">
        <v>537</v>
      </c>
      <c r="AC100" s="39" t="s">
        <v>527</v>
      </c>
      <c r="AD100" s="39" t="s">
        <v>203</v>
      </c>
      <c r="AE100" s="39" t="s">
        <v>538</v>
      </c>
    </row>
    <row r="101" spans="1:31" ht="137.25" customHeight="1" x14ac:dyDescent="0.2">
      <c r="A101" s="35"/>
      <c r="B101" s="59">
        <v>37</v>
      </c>
      <c r="C101" s="59" t="s">
        <v>539</v>
      </c>
      <c r="D101" s="33"/>
      <c r="E101" s="59" t="s">
        <v>79</v>
      </c>
      <c r="F101" s="33" t="s">
        <v>540</v>
      </c>
      <c r="G101" s="59" t="s">
        <v>541</v>
      </c>
      <c r="H101" s="61" t="s">
        <v>16</v>
      </c>
      <c r="I101" s="62" t="s">
        <v>20</v>
      </c>
      <c r="J101" s="60" t="s">
        <v>29</v>
      </c>
      <c r="K101" s="63">
        <v>2</v>
      </c>
      <c r="L101" s="38" t="s">
        <v>542</v>
      </c>
      <c r="M101" s="34" t="s">
        <v>23</v>
      </c>
      <c r="N101" s="34" t="s">
        <v>43</v>
      </c>
      <c r="O101" s="34" t="s">
        <v>43</v>
      </c>
      <c r="P101" s="34" t="s">
        <v>43</v>
      </c>
      <c r="Q101" s="34" t="s">
        <v>43</v>
      </c>
      <c r="R101" s="36">
        <v>100</v>
      </c>
      <c r="S101" s="37">
        <v>50</v>
      </c>
      <c r="T101" s="37">
        <v>0</v>
      </c>
      <c r="U101" s="52">
        <v>100</v>
      </c>
      <c r="V101" s="53">
        <v>0</v>
      </c>
      <c r="W101" s="54">
        <v>2</v>
      </c>
      <c r="X101" s="54" t="s">
        <v>222</v>
      </c>
      <c r="Y101" s="64" t="s">
        <v>47</v>
      </c>
      <c r="Z101" s="64" t="s">
        <v>20</v>
      </c>
      <c r="AA101" s="60" t="s">
        <v>20</v>
      </c>
      <c r="AB101" s="56" t="s">
        <v>608</v>
      </c>
      <c r="AC101" s="56" t="s">
        <v>609</v>
      </c>
      <c r="AD101" s="56" t="s">
        <v>71</v>
      </c>
      <c r="AE101" s="56" t="s">
        <v>493</v>
      </c>
    </row>
    <row r="102" spans="1:31" ht="137.25" customHeight="1" x14ac:dyDescent="0.2">
      <c r="A102" s="35"/>
      <c r="B102" s="59"/>
      <c r="C102" s="59"/>
      <c r="D102" s="33"/>
      <c r="E102" s="59"/>
      <c r="F102" s="33" t="s">
        <v>543</v>
      </c>
      <c r="G102" s="59"/>
      <c r="H102" s="61"/>
      <c r="I102" s="62"/>
      <c r="J102" s="60"/>
      <c r="K102" s="63"/>
      <c r="L102" s="38" t="s">
        <v>544</v>
      </c>
      <c r="M102" s="34" t="s">
        <v>23</v>
      </c>
      <c r="N102" s="34" t="s">
        <v>43</v>
      </c>
      <c r="O102" s="34" t="s">
        <v>43</v>
      </c>
      <c r="P102" s="34" t="s">
        <v>43</v>
      </c>
      <c r="Q102" s="34" t="s">
        <v>43</v>
      </c>
      <c r="R102" s="36">
        <v>100</v>
      </c>
      <c r="S102" s="37">
        <v>50</v>
      </c>
      <c r="T102" s="37">
        <v>0</v>
      </c>
      <c r="U102" s="52"/>
      <c r="V102" s="53"/>
      <c r="W102" s="54"/>
      <c r="X102" s="54"/>
      <c r="Y102" s="64"/>
      <c r="Z102" s="64"/>
      <c r="AA102" s="60"/>
      <c r="AB102" s="58"/>
      <c r="AC102" s="58"/>
      <c r="AD102" s="58"/>
      <c r="AE102" s="58"/>
    </row>
    <row r="103" spans="1:31" ht="184.5" customHeight="1" x14ac:dyDescent="0.2">
      <c r="A103" s="35"/>
      <c r="B103" s="33">
        <v>37</v>
      </c>
      <c r="C103" s="33" t="s">
        <v>545</v>
      </c>
      <c r="D103" s="33"/>
      <c r="E103" s="33" t="s">
        <v>79</v>
      </c>
      <c r="F103" s="33" t="s">
        <v>546</v>
      </c>
      <c r="G103" s="51" t="s">
        <v>547</v>
      </c>
      <c r="H103" s="49" t="s">
        <v>16</v>
      </c>
      <c r="I103" s="34" t="s">
        <v>21</v>
      </c>
      <c r="J103" s="43" t="s">
        <v>26</v>
      </c>
      <c r="K103" s="44">
        <v>1</v>
      </c>
      <c r="L103" s="38" t="s">
        <v>548</v>
      </c>
      <c r="M103" s="34" t="s">
        <v>23</v>
      </c>
      <c r="N103" s="34" t="s">
        <v>44</v>
      </c>
      <c r="O103" s="34" t="s">
        <v>43</v>
      </c>
      <c r="P103" s="34" t="s">
        <v>43</v>
      </c>
      <c r="Q103" s="34" t="s">
        <v>43</v>
      </c>
      <c r="R103" s="36">
        <v>68</v>
      </c>
      <c r="S103" s="37">
        <v>75</v>
      </c>
      <c r="T103" s="37">
        <v>0</v>
      </c>
      <c r="U103" s="52">
        <v>75</v>
      </c>
      <c r="V103" s="53">
        <v>0</v>
      </c>
      <c r="W103" s="54">
        <v>1</v>
      </c>
      <c r="X103" s="54" t="s">
        <v>222</v>
      </c>
      <c r="Y103" s="48" t="s">
        <v>15</v>
      </c>
      <c r="Z103" s="48" t="s">
        <v>21</v>
      </c>
      <c r="AA103" s="43" t="s">
        <v>29</v>
      </c>
      <c r="AB103" s="57"/>
      <c r="AC103" s="57"/>
      <c r="AD103" s="57"/>
      <c r="AE103" s="57"/>
    </row>
    <row r="104" spans="1:31" ht="137.25" customHeight="1" x14ac:dyDescent="0.2">
      <c r="A104" s="35"/>
      <c r="B104" s="59">
        <v>39</v>
      </c>
      <c r="C104" s="59" t="s">
        <v>549</v>
      </c>
      <c r="D104" s="33"/>
      <c r="E104" s="59" t="s">
        <v>37</v>
      </c>
      <c r="F104" s="33" t="s">
        <v>550</v>
      </c>
      <c r="G104" s="59" t="s">
        <v>551</v>
      </c>
      <c r="H104" s="61" t="s">
        <v>16</v>
      </c>
      <c r="I104" s="62" t="s">
        <v>21</v>
      </c>
      <c r="J104" s="60" t="s">
        <v>26</v>
      </c>
      <c r="K104" s="63">
        <v>1</v>
      </c>
      <c r="L104" s="59" t="s">
        <v>552</v>
      </c>
      <c r="M104" s="34" t="s">
        <v>23</v>
      </c>
      <c r="N104" s="34" t="s">
        <v>44</v>
      </c>
      <c r="O104" s="34" t="s">
        <v>43</v>
      </c>
      <c r="P104" s="34" t="s">
        <v>43</v>
      </c>
      <c r="Q104" s="34" t="s">
        <v>44</v>
      </c>
      <c r="R104" s="36">
        <v>50</v>
      </c>
      <c r="S104" s="37">
        <v>75</v>
      </c>
      <c r="T104" s="37">
        <v>0</v>
      </c>
      <c r="U104" s="52">
        <v>75</v>
      </c>
      <c r="V104" s="53">
        <v>0</v>
      </c>
      <c r="W104" s="54">
        <v>1</v>
      </c>
      <c r="X104" s="54" t="s">
        <v>222</v>
      </c>
      <c r="Y104" s="64" t="s">
        <v>15</v>
      </c>
      <c r="Z104" s="64" t="s">
        <v>21</v>
      </c>
      <c r="AA104" s="60" t="s">
        <v>29</v>
      </c>
      <c r="AB104" s="55" t="s">
        <v>553</v>
      </c>
      <c r="AC104" s="55" t="s">
        <v>554</v>
      </c>
      <c r="AD104" s="55" t="s">
        <v>142</v>
      </c>
      <c r="AE104" s="55" t="s">
        <v>555</v>
      </c>
    </row>
    <row r="105" spans="1:31" ht="137.25" customHeight="1" x14ac:dyDescent="0.2">
      <c r="A105" s="35"/>
      <c r="B105" s="59"/>
      <c r="C105" s="59"/>
      <c r="D105" s="33"/>
      <c r="E105" s="59"/>
      <c r="F105" s="33" t="s">
        <v>556</v>
      </c>
      <c r="G105" s="59"/>
      <c r="H105" s="61"/>
      <c r="I105" s="62"/>
      <c r="J105" s="60"/>
      <c r="K105" s="63"/>
      <c r="L105" s="59"/>
      <c r="M105" s="34"/>
      <c r="N105" s="34"/>
      <c r="O105" s="34"/>
      <c r="P105" s="34"/>
      <c r="Q105" s="34"/>
      <c r="R105" s="36">
        <v>0</v>
      </c>
      <c r="S105" s="37">
        <v>0</v>
      </c>
      <c r="T105" s="37">
        <v>0</v>
      </c>
      <c r="U105" s="52"/>
      <c r="V105" s="53"/>
      <c r="W105" s="54"/>
      <c r="X105" s="54"/>
      <c r="Y105" s="64"/>
      <c r="Z105" s="64"/>
      <c r="AA105" s="60"/>
      <c r="AB105" s="55"/>
      <c r="AC105" s="55"/>
      <c r="AD105" s="55"/>
      <c r="AE105" s="55"/>
    </row>
    <row r="106" spans="1:31" ht="137.25" customHeight="1" x14ac:dyDescent="0.2">
      <c r="A106" s="35"/>
      <c r="B106" s="59">
        <v>40</v>
      </c>
      <c r="C106" s="59" t="s">
        <v>557</v>
      </c>
      <c r="D106" s="33"/>
      <c r="E106" s="59" t="s">
        <v>37</v>
      </c>
      <c r="F106" s="33" t="s">
        <v>558</v>
      </c>
      <c r="G106" s="59" t="s">
        <v>559</v>
      </c>
      <c r="H106" s="61" t="s">
        <v>16</v>
      </c>
      <c r="I106" s="62" t="s">
        <v>20</v>
      </c>
      <c r="J106" s="60" t="s">
        <v>29</v>
      </c>
      <c r="K106" s="63">
        <v>2</v>
      </c>
      <c r="L106" s="38" t="s">
        <v>560</v>
      </c>
      <c r="M106" s="34" t="s">
        <v>23</v>
      </c>
      <c r="N106" s="34" t="s">
        <v>44</v>
      </c>
      <c r="O106" s="34" t="s">
        <v>43</v>
      </c>
      <c r="P106" s="34" t="s">
        <v>43</v>
      </c>
      <c r="Q106" s="34" t="s">
        <v>43</v>
      </c>
      <c r="R106" s="36">
        <v>68</v>
      </c>
      <c r="S106" s="37">
        <v>37</v>
      </c>
      <c r="T106" s="37">
        <v>0</v>
      </c>
      <c r="U106" s="52">
        <v>74</v>
      </c>
      <c r="V106" s="53">
        <v>0</v>
      </c>
      <c r="W106" s="54">
        <v>1</v>
      </c>
      <c r="X106" s="54" t="s">
        <v>222</v>
      </c>
      <c r="Y106" s="64" t="s">
        <v>15</v>
      </c>
      <c r="Z106" s="64" t="s">
        <v>20</v>
      </c>
      <c r="AA106" s="60" t="s">
        <v>20</v>
      </c>
      <c r="AB106" s="55" t="s">
        <v>107</v>
      </c>
      <c r="AC106" s="55" t="s">
        <v>108</v>
      </c>
      <c r="AD106" s="55" t="s">
        <v>561</v>
      </c>
      <c r="AE106" s="55" t="s">
        <v>562</v>
      </c>
    </row>
    <row r="107" spans="1:31" ht="137.25" customHeight="1" x14ac:dyDescent="0.2">
      <c r="A107" s="35"/>
      <c r="B107" s="59"/>
      <c r="C107" s="59"/>
      <c r="D107" s="33"/>
      <c r="E107" s="59"/>
      <c r="F107" s="33" t="s">
        <v>563</v>
      </c>
      <c r="G107" s="59"/>
      <c r="H107" s="61"/>
      <c r="I107" s="62"/>
      <c r="J107" s="60"/>
      <c r="K107" s="63"/>
      <c r="L107" s="38" t="s">
        <v>564</v>
      </c>
      <c r="M107" s="34" t="s">
        <v>23</v>
      </c>
      <c r="N107" s="34" t="s">
        <v>44</v>
      </c>
      <c r="O107" s="34" t="s">
        <v>43</v>
      </c>
      <c r="P107" s="34" t="s">
        <v>43</v>
      </c>
      <c r="Q107" s="34" t="s">
        <v>43</v>
      </c>
      <c r="R107" s="36">
        <v>68</v>
      </c>
      <c r="S107" s="37">
        <v>37</v>
      </c>
      <c r="T107" s="37">
        <v>0</v>
      </c>
      <c r="U107" s="52"/>
      <c r="V107" s="53"/>
      <c r="W107" s="54"/>
      <c r="X107" s="54"/>
      <c r="Y107" s="64"/>
      <c r="Z107" s="64"/>
      <c r="AA107" s="60"/>
      <c r="AB107" s="55"/>
      <c r="AC107" s="55"/>
      <c r="AD107" s="55"/>
      <c r="AE107" s="55"/>
    </row>
    <row r="108" spans="1:31" ht="137.25" customHeight="1" x14ac:dyDescent="0.2">
      <c r="A108" s="35"/>
      <c r="B108" s="59">
        <v>41</v>
      </c>
      <c r="C108" s="59" t="s">
        <v>565</v>
      </c>
      <c r="D108" s="33"/>
      <c r="E108" s="59" t="s">
        <v>37</v>
      </c>
      <c r="F108" s="33" t="s">
        <v>566</v>
      </c>
      <c r="G108" s="59" t="s">
        <v>567</v>
      </c>
      <c r="H108" s="61" t="s">
        <v>16</v>
      </c>
      <c r="I108" s="62" t="s">
        <v>20</v>
      </c>
      <c r="J108" s="60" t="s">
        <v>29</v>
      </c>
      <c r="K108" s="63">
        <v>1</v>
      </c>
      <c r="L108" s="59" t="s">
        <v>568</v>
      </c>
      <c r="M108" s="34" t="s">
        <v>23</v>
      </c>
      <c r="N108" s="34" t="s">
        <v>44</v>
      </c>
      <c r="O108" s="34" t="s">
        <v>43</v>
      </c>
      <c r="P108" s="34" t="s">
        <v>44</v>
      </c>
      <c r="Q108" s="34" t="s">
        <v>43</v>
      </c>
      <c r="R108" s="36">
        <v>43</v>
      </c>
      <c r="S108" s="37">
        <v>50</v>
      </c>
      <c r="T108" s="37">
        <v>0</v>
      </c>
      <c r="U108" s="52">
        <v>50</v>
      </c>
      <c r="V108" s="53">
        <v>0</v>
      </c>
      <c r="W108" s="54">
        <v>1</v>
      </c>
      <c r="X108" s="54" t="s">
        <v>222</v>
      </c>
      <c r="Y108" s="64" t="s">
        <v>15</v>
      </c>
      <c r="Z108" s="64" t="s">
        <v>20</v>
      </c>
      <c r="AA108" s="60" t="s">
        <v>20</v>
      </c>
      <c r="AB108" s="55" t="s">
        <v>569</v>
      </c>
      <c r="AC108" s="55" t="s">
        <v>108</v>
      </c>
      <c r="AD108" s="55" t="s">
        <v>561</v>
      </c>
      <c r="AE108" s="55" t="s">
        <v>570</v>
      </c>
    </row>
    <row r="109" spans="1:31" ht="137.25" customHeight="1" x14ac:dyDescent="0.2">
      <c r="A109" s="35"/>
      <c r="B109" s="59"/>
      <c r="C109" s="59"/>
      <c r="D109" s="33"/>
      <c r="E109" s="59"/>
      <c r="F109" s="33" t="s">
        <v>571</v>
      </c>
      <c r="G109" s="59"/>
      <c r="H109" s="61"/>
      <c r="I109" s="62"/>
      <c r="J109" s="60"/>
      <c r="K109" s="63"/>
      <c r="L109" s="59"/>
      <c r="M109" s="34"/>
      <c r="N109" s="34"/>
      <c r="O109" s="34"/>
      <c r="P109" s="34"/>
      <c r="Q109" s="34"/>
      <c r="R109" s="36">
        <v>0</v>
      </c>
      <c r="S109" s="37">
        <v>0</v>
      </c>
      <c r="T109" s="37">
        <v>0</v>
      </c>
      <c r="U109" s="52"/>
      <c r="V109" s="53"/>
      <c r="W109" s="54"/>
      <c r="X109" s="54"/>
      <c r="Y109" s="64"/>
      <c r="Z109" s="64"/>
      <c r="AA109" s="60"/>
      <c r="AB109" s="55"/>
      <c r="AC109" s="55"/>
      <c r="AD109" s="55"/>
      <c r="AE109" s="55"/>
    </row>
    <row r="110" spans="1:31" ht="137.25" customHeight="1" x14ac:dyDescent="0.2">
      <c r="A110" s="35"/>
      <c r="B110" s="59">
        <v>42</v>
      </c>
      <c r="C110" s="59" t="s">
        <v>572</v>
      </c>
      <c r="D110" s="33"/>
      <c r="E110" s="59" t="s">
        <v>79</v>
      </c>
      <c r="F110" s="59" t="s">
        <v>573</v>
      </c>
      <c r="G110" s="59" t="s">
        <v>567</v>
      </c>
      <c r="H110" s="61" t="s">
        <v>16</v>
      </c>
      <c r="I110" s="62" t="s">
        <v>21</v>
      </c>
      <c r="J110" s="60" t="s">
        <v>26</v>
      </c>
      <c r="K110" s="63">
        <v>2</v>
      </c>
      <c r="L110" s="38" t="s">
        <v>574</v>
      </c>
      <c r="M110" s="34" t="s">
        <v>23</v>
      </c>
      <c r="N110" s="34" t="s">
        <v>44</v>
      </c>
      <c r="O110" s="34" t="s">
        <v>43</v>
      </c>
      <c r="P110" s="34" t="s">
        <v>44</v>
      </c>
      <c r="Q110" s="34" t="s">
        <v>44</v>
      </c>
      <c r="R110" s="36">
        <v>25</v>
      </c>
      <c r="S110" s="37">
        <v>25</v>
      </c>
      <c r="T110" s="37">
        <v>0</v>
      </c>
      <c r="U110" s="52">
        <v>50</v>
      </c>
      <c r="V110" s="53">
        <v>0</v>
      </c>
      <c r="W110" s="54">
        <v>1</v>
      </c>
      <c r="X110" s="54" t="s">
        <v>222</v>
      </c>
      <c r="Y110" s="64" t="s">
        <v>15</v>
      </c>
      <c r="Z110" s="64" t="s">
        <v>21</v>
      </c>
      <c r="AA110" s="60" t="s">
        <v>29</v>
      </c>
      <c r="AB110" s="55" t="s">
        <v>575</v>
      </c>
      <c r="AC110" s="55" t="s">
        <v>576</v>
      </c>
      <c r="AD110" s="55" t="s">
        <v>577</v>
      </c>
      <c r="AE110" s="55" t="s">
        <v>578</v>
      </c>
    </row>
    <row r="111" spans="1:31" ht="137.25" customHeight="1" x14ac:dyDescent="0.2">
      <c r="A111" s="35"/>
      <c r="B111" s="59"/>
      <c r="C111" s="59"/>
      <c r="D111" s="33"/>
      <c r="E111" s="59"/>
      <c r="F111" s="59"/>
      <c r="G111" s="59"/>
      <c r="H111" s="61"/>
      <c r="I111" s="62"/>
      <c r="J111" s="60"/>
      <c r="K111" s="63"/>
      <c r="L111" s="38" t="s">
        <v>579</v>
      </c>
      <c r="M111" s="34" t="s">
        <v>23</v>
      </c>
      <c r="N111" s="34" t="s">
        <v>44</v>
      </c>
      <c r="O111" s="34" t="s">
        <v>43</v>
      </c>
      <c r="P111" s="34" t="s">
        <v>44</v>
      </c>
      <c r="Q111" s="34" t="s">
        <v>44</v>
      </c>
      <c r="R111" s="36">
        <v>25</v>
      </c>
      <c r="S111" s="37">
        <v>25</v>
      </c>
      <c r="T111" s="37">
        <v>0</v>
      </c>
      <c r="U111" s="52"/>
      <c r="V111" s="53"/>
      <c r="W111" s="54"/>
      <c r="X111" s="54"/>
      <c r="Y111" s="64"/>
      <c r="Z111" s="64"/>
      <c r="AA111" s="60"/>
      <c r="AB111" s="55"/>
      <c r="AC111" s="55"/>
      <c r="AD111" s="55"/>
      <c r="AE111" s="55"/>
    </row>
    <row r="112" spans="1:31" ht="137.25" customHeight="1" x14ac:dyDescent="0.2">
      <c r="A112" s="35"/>
      <c r="B112" s="59">
        <v>43</v>
      </c>
      <c r="C112" s="59" t="s">
        <v>580</v>
      </c>
      <c r="D112" s="33"/>
      <c r="E112" s="59" t="s">
        <v>79</v>
      </c>
      <c r="F112" s="33" t="s">
        <v>581</v>
      </c>
      <c r="G112" s="59" t="s">
        <v>582</v>
      </c>
      <c r="H112" s="61" t="s">
        <v>16</v>
      </c>
      <c r="I112" s="62" t="s">
        <v>20</v>
      </c>
      <c r="J112" s="60" t="s">
        <v>29</v>
      </c>
      <c r="K112" s="63">
        <v>1</v>
      </c>
      <c r="L112" s="59" t="s">
        <v>583</v>
      </c>
      <c r="M112" s="34" t="s">
        <v>23</v>
      </c>
      <c r="N112" s="34" t="s">
        <v>44</v>
      </c>
      <c r="O112" s="34" t="s">
        <v>43</v>
      </c>
      <c r="P112" s="34" t="s">
        <v>43</v>
      </c>
      <c r="Q112" s="34" t="s">
        <v>43</v>
      </c>
      <c r="R112" s="36">
        <v>68</v>
      </c>
      <c r="S112" s="37">
        <v>75</v>
      </c>
      <c r="T112" s="37">
        <v>0</v>
      </c>
      <c r="U112" s="52">
        <v>75</v>
      </c>
      <c r="V112" s="53">
        <v>0</v>
      </c>
      <c r="W112" s="54">
        <v>1</v>
      </c>
      <c r="X112" s="54" t="s">
        <v>222</v>
      </c>
      <c r="Y112" s="64" t="s">
        <v>15</v>
      </c>
      <c r="Z112" s="64" t="s">
        <v>20</v>
      </c>
      <c r="AA112" s="60" t="s">
        <v>20</v>
      </c>
      <c r="AB112" s="55" t="s">
        <v>584</v>
      </c>
      <c r="AC112" s="55" t="s">
        <v>108</v>
      </c>
      <c r="AD112" s="55" t="s">
        <v>109</v>
      </c>
      <c r="AE112" s="55" t="s">
        <v>585</v>
      </c>
    </row>
    <row r="113" spans="1:31" ht="137.25" customHeight="1" x14ac:dyDescent="0.2">
      <c r="A113" s="35"/>
      <c r="B113" s="59"/>
      <c r="C113" s="59"/>
      <c r="D113" s="33"/>
      <c r="E113" s="59"/>
      <c r="F113" s="33" t="s">
        <v>586</v>
      </c>
      <c r="G113" s="59"/>
      <c r="H113" s="61"/>
      <c r="I113" s="62"/>
      <c r="J113" s="60"/>
      <c r="K113" s="63"/>
      <c r="L113" s="59"/>
      <c r="M113" s="34"/>
      <c r="N113" s="34"/>
      <c r="O113" s="34"/>
      <c r="P113" s="34"/>
      <c r="Q113" s="34"/>
      <c r="R113" s="36"/>
      <c r="S113" s="37">
        <v>0</v>
      </c>
      <c r="T113" s="37">
        <v>0</v>
      </c>
      <c r="U113" s="52"/>
      <c r="V113" s="53"/>
      <c r="W113" s="54"/>
      <c r="X113" s="54"/>
      <c r="Y113" s="64"/>
      <c r="Z113" s="64"/>
      <c r="AA113" s="60"/>
      <c r="AB113" s="55"/>
      <c r="AC113" s="55"/>
      <c r="AD113" s="55"/>
      <c r="AE113" s="55"/>
    </row>
    <row r="114" spans="1:31" ht="137.25" customHeight="1" x14ac:dyDescent="0.2">
      <c r="A114" s="35"/>
      <c r="B114" s="59">
        <v>44</v>
      </c>
      <c r="C114" s="59" t="s">
        <v>587</v>
      </c>
      <c r="D114" s="33"/>
      <c r="E114" s="59" t="s">
        <v>79</v>
      </c>
      <c r="F114" s="33" t="s">
        <v>588</v>
      </c>
      <c r="G114" s="59" t="s">
        <v>589</v>
      </c>
      <c r="H114" s="61" t="s">
        <v>16</v>
      </c>
      <c r="I114" s="62" t="s">
        <v>22</v>
      </c>
      <c r="J114" s="60" t="s">
        <v>26</v>
      </c>
      <c r="K114" s="63">
        <v>1</v>
      </c>
      <c r="L114" s="59" t="s">
        <v>590</v>
      </c>
      <c r="M114" s="34" t="s">
        <v>24</v>
      </c>
      <c r="N114" s="34" t="s">
        <v>44</v>
      </c>
      <c r="O114" s="34" t="s">
        <v>43</v>
      </c>
      <c r="P114" s="34" t="s">
        <v>43</v>
      </c>
      <c r="Q114" s="34" t="s">
        <v>44</v>
      </c>
      <c r="R114" s="36">
        <v>50</v>
      </c>
      <c r="S114" s="37">
        <v>0</v>
      </c>
      <c r="T114" s="37">
        <v>75</v>
      </c>
      <c r="U114" s="52">
        <v>0</v>
      </c>
      <c r="V114" s="53">
        <v>75</v>
      </c>
      <c r="W114" s="54" t="s">
        <v>222</v>
      </c>
      <c r="X114" s="54">
        <v>1</v>
      </c>
      <c r="Y114" s="64" t="s">
        <v>16</v>
      </c>
      <c r="Z114" s="64" t="s">
        <v>21</v>
      </c>
      <c r="AA114" s="60" t="s">
        <v>26</v>
      </c>
      <c r="AB114" s="55" t="s">
        <v>591</v>
      </c>
      <c r="AC114" s="55" t="s">
        <v>108</v>
      </c>
      <c r="AD114" s="55" t="s">
        <v>203</v>
      </c>
      <c r="AE114" s="55" t="s">
        <v>592</v>
      </c>
    </row>
    <row r="115" spans="1:31" ht="137.25" customHeight="1" x14ac:dyDescent="0.2">
      <c r="A115" s="35"/>
      <c r="B115" s="59"/>
      <c r="C115" s="59"/>
      <c r="D115" s="33"/>
      <c r="E115" s="59"/>
      <c r="F115" s="33" t="s">
        <v>593</v>
      </c>
      <c r="G115" s="59"/>
      <c r="H115" s="61"/>
      <c r="I115" s="62"/>
      <c r="J115" s="60"/>
      <c r="K115" s="63"/>
      <c r="L115" s="59"/>
      <c r="M115" s="34"/>
      <c r="N115" s="34"/>
      <c r="O115" s="34"/>
      <c r="P115" s="34"/>
      <c r="Q115" s="34"/>
      <c r="R115" s="36"/>
      <c r="S115" s="37">
        <v>0</v>
      </c>
      <c r="T115" s="37">
        <v>0</v>
      </c>
      <c r="U115" s="52"/>
      <c r="V115" s="53"/>
      <c r="W115" s="54"/>
      <c r="X115" s="54"/>
      <c r="Y115" s="64"/>
      <c r="Z115" s="64"/>
      <c r="AA115" s="60"/>
      <c r="AB115" s="55"/>
      <c r="AC115" s="55"/>
      <c r="AD115" s="55"/>
      <c r="AE115" s="55"/>
    </row>
    <row r="116" spans="1:31" ht="135.75" customHeight="1" x14ac:dyDescent="0.2">
      <c r="B116" s="103">
        <v>45</v>
      </c>
      <c r="C116" s="59" t="s">
        <v>80</v>
      </c>
      <c r="D116" s="59"/>
      <c r="E116" s="59" t="s">
        <v>36</v>
      </c>
      <c r="F116" s="59" t="s">
        <v>186</v>
      </c>
      <c r="G116" s="59" t="s">
        <v>81</v>
      </c>
      <c r="H116" s="61" t="s">
        <v>16</v>
      </c>
      <c r="I116" s="62" t="s">
        <v>20</v>
      </c>
      <c r="J116" s="60" t="str">
        <f>IF(ISERROR(VLOOKUP(H116&amp;I116,[2]Hoja1!$C$1:$F$25,4,0)),"",(VLOOKUP(H116&amp;I116,[2]Hoja1!$C$1:$F$25,4,0)))</f>
        <v>Alto</v>
      </c>
      <c r="K116" s="63">
        <v>3</v>
      </c>
      <c r="L116" s="38" t="s">
        <v>185</v>
      </c>
      <c r="M116" s="34" t="s">
        <v>23</v>
      </c>
      <c r="N116" s="34" t="s">
        <v>43</v>
      </c>
      <c r="O116" s="34" t="s">
        <v>43</v>
      </c>
      <c r="P116" s="34" t="s">
        <v>43</v>
      </c>
      <c r="Q116" s="34" t="s">
        <v>43</v>
      </c>
      <c r="R116" s="36">
        <f t="shared" ref="R116:R118" si="0">SUM(IF(N116="Si",N$15,0)+(IF(O116="Si",O$15,0))+IF(P116="Si",P$15,0)+IF(Q116="Si",Q$15,0))</f>
        <v>0</v>
      </c>
      <c r="S116" s="37">
        <f t="shared" ref="S116" si="1">IF(AND(K116=2,M116="Probabilidad",R116&gt;=75),50,IF(AND(M116="Probabilidad",K116=2,R116&gt;=50),37,IF(AND(M116="Probabilidad",K116=2,R116&gt;=25),25,IF(AND(M116="Probabilidad",K116=2,R116&gt;10),12,IF(AND(M116="Probabilidad",K116=3,R116&gt;=75),33.3,IF(AND(M116="Probabilidad",K116=3,R116,R116&gt;=50),25,IF(AND(M116="Probabilidad",K116=3,R116&gt;=25),17,IF(AND(M116="Probabilidad",K116=3,R116&gt;10),8,0))))))))</f>
        <v>0</v>
      </c>
      <c r="T116" s="37">
        <f t="shared" ref="T116" si="2">IF(AND(K116=2,M116="Impacto",R116&gt;=75),50,IF(AND(M116="Impacto",K116=2,R116&gt;=50),37,IF(AND(M116="Impacto",K116=2,R116&gt;=25),25,IF(AND(M116="Impacto",K116=2,R116&gt;10),12,IF(AND(M116="Impacto",K116=3,R116&gt;=75),33.3,IF(AND(M116="Impacto",K116=3,R116,R116&gt;=50),25,IF(AND(M116="Impacto",K116=3,R116&gt;=25),17,IF(AND(M116="Impacto",K116=3,R116&gt;10),8,0))))))))</f>
        <v>0</v>
      </c>
      <c r="U116" s="116">
        <f t="shared" ref="U116" si="3">SUM(S116:S118)</f>
        <v>0</v>
      </c>
      <c r="V116" s="116">
        <f t="shared" ref="V116" si="4">SUM(T116:T118)</f>
        <v>0</v>
      </c>
      <c r="W116" s="80" t="str">
        <f t="shared" ref="W116:X116" si="5">IF(U116&gt;75,2,IF(U116&gt;=30,1,"-"))</f>
        <v>-</v>
      </c>
      <c r="X116" s="80" t="str">
        <f t="shared" si="5"/>
        <v>-</v>
      </c>
      <c r="Y116" s="64" t="s">
        <v>47</v>
      </c>
      <c r="Z116" s="64" t="s">
        <v>20</v>
      </c>
      <c r="AA116" s="60" t="str">
        <f>IF(ISERROR(VLOOKUP(Y116&amp;Z116,[2]Hoja1!$C$1:$F$25,4,0)),"",(VLOOKUP(Y116&amp;Z116,[2]Hoja1!$C$1:$F$25,4,0)))</f>
        <v>Moderado</v>
      </c>
      <c r="AB116" s="39" t="s">
        <v>189</v>
      </c>
      <c r="AC116" s="39" t="s">
        <v>188</v>
      </c>
      <c r="AD116" s="55" t="s">
        <v>70</v>
      </c>
      <c r="AE116" s="55" t="s">
        <v>89</v>
      </c>
    </row>
    <row r="117" spans="1:31" ht="135.75" customHeight="1" x14ac:dyDescent="0.2">
      <c r="B117" s="103"/>
      <c r="C117" s="59"/>
      <c r="D117" s="59"/>
      <c r="E117" s="59"/>
      <c r="F117" s="59"/>
      <c r="G117" s="59"/>
      <c r="H117" s="61"/>
      <c r="I117" s="62"/>
      <c r="J117" s="60"/>
      <c r="K117" s="63"/>
      <c r="L117" s="38" t="s">
        <v>82</v>
      </c>
      <c r="M117" s="34" t="s">
        <v>23</v>
      </c>
      <c r="N117" s="34" t="s">
        <v>43</v>
      </c>
      <c r="O117" s="34" t="s">
        <v>43</v>
      </c>
      <c r="P117" s="34" t="s">
        <v>43</v>
      </c>
      <c r="Q117" s="34" t="s">
        <v>43</v>
      </c>
      <c r="R117" s="36">
        <f t="shared" si="0"/>
        <v>0</v>
      </c>
      <c r="S117" s="37">
        <f t="shared" ref="S117" si="6">IF(AND(K116=2,M117="Probabilidad",R117&gt;=75),50,IF(AND(M117="Probabilidad",K116=2,R117&gt;=50),37,IF(AND(M117="Probabilidad",K116=2,R117&gt;=25),25,IF(AND(M117="Probabilidad",K116=2,R117&gt;10),12,IF(AND(M117="Probabilidad",K116=3,R117&gt;=75),33.3,IF(AND(M117="Probabilidad",K116=3,R117,R117&gt;=50),25,IF(AND(M117="Probabilidad",K116=3,R117&gt;=25),17,IF(AND(M117="Probabilidad",K116=3,R117&gt;10),8,0))))))))</f>
        <v>0</v>
      </c>
      <c r="T117" s="37">
        <f t="shared" ref="T117" si="7">IF(AND(K116=2,M117="Impacto",R117&gt;=75),50,IF(AND(M117="Impacto",K116=2,R117&gt;=50),37,IF(AND(M117="Impacto",K116=2,R117&gt;=25),25,IF(AND(M117="Impacto",K116=2,R117&gt;10),12,IF(AND(M117="Impacto",K116=3,R117&gt;=75),33.3,IF(AND(M117="Impacto",K116=3,R117,R117&gt;=50),25,IF(AND(M117="Impacto",K116=3,R117&gt;=25),17,IF(AND(M117="Impacto",K116=3,R117&gt;10),8,0))))))))</f>
        <v>0</v>
      </c>
      <c r="U117" s="116"/>
      <c r="V117" s="116"/>
      <c r="W117" s="80"/>
      <c r="X117" s="80"/>
      <c r="Y117" s="64"/>
      <c r="Z117" s="64"/>
      <c r="AA117" s="60"/>
      <c r="AB117" s="39" t="s">
        <v>191</v>
      </c>
      <c r="AC117" s="39" t="s">
        <v>188</v>
      </c>
      <c r="AD117" s="55"/>
      <c r="AE117" s="55"/>
    </row>
    <row r="118" spans="1:31" ht="204" customHeight="1" x14ac:dyDescent="0.2">
      <c r="B118" s="103"/>
      <c r="C118" s="59"/>
      <c r="D118" s="59"/>
      <c r="E118" s="59"/>
      <c r="F118" s="59"/>
      <c r="G118" s="59"/>
      <c r="H118" s="61"/>
      <c r="I118" s="62"/>
      <c r="J118" s="60"/>
      <c r="K118" s="63"/>
      <c r="L118" s="38" t="s">
        <v>187</v>
      </c>
      <c r="M118" s="34" t="s">
        <v>23</v>
      </c>
      <c r="N118" s="34" t="s">
        <v>43</v>
      </c>
      <c r="O118" s="34" t="s">
        <v>43</v>
      </c>
      <c r="P118" s="34" t="s">
        <v>43</v>
      </c>
      <c r="Q118" s="34" t="s">
        <v>43</v>
      </c>
      <c r="R118" s="36">
        <f t="shared" si="0"/>
        <v>0</v>
      </c>
      <c r="S118" s="37">
        <f t="shared" ref="S118" si="8">IF(AND(K116=2,M118="Probabilidad",R118&gt;=75),50,IF(AND(M118="Probabilidad",K116=2,R118&gt;=50),37,IF(AND(M118="Probabilidad",K116=2,R118&gt;=25),25,IF(AND(M118="Probabilidad",K116=2,R118&gt;10),12,IF(AND(M118="Probabilidad",K116=3,R118&gt;=75),33.3,IF(AND(M118="Probabilidad",K116=3,R118,R118&gt;=50),25,IF(AND(M118="Probabilidad",K116=3,R118&gt;=25),17,IF(AND(M118="Probabilidad",K116=3,R118&gt;10),8,0))))))))</f>
        <v>0</v>
      </c>
      <c r="T118" s="37">
        <f t="shared" ref="T118" si="9">IF(AND(K116=2,M118="Impacto",R118&gt;=75),50,IF(AND(M118="Impacto",K116=2,R118&gt;=50),37,IF(AND(M118="Impacto",K116=2,R118&gt;=25),25,IF(AND(M118="Impacto",K116=2,R118&gt;10),12,IF(AND(M118="Impacto",K116=3,R118&gt;=75),33.3,IF(AND(M118="Impacto",K116=3,R118,R118&gt;=50),25,IF(AND(M118="Impacto",K116=3,R118&gt;=25),17,IF(AND(M118="Impacto",K116=3,R118&gt;10),8,0))))))))</f>
        <v>0</v>
      </c>
      <c r="U118" s="116"/>
      <c r="V118" s="116"/>
      <c r="W118" s="80"/>
      <c r="X118" s="80"/>
      <c r="Y118" s="64"/>
      <c r="Z118" s="64"/>
      <c r="AA118" s="60"/>
      <c r="AB118" s="39" t="s">
        <v>192</v>
      </c>
      <c r="AC118" s="39" t="s">
        <v>188</v>
      </c>
      <c r="AD118" s="39" t="s">
        <v>70</v>
      </c>
      <c r="AE118" s="39" t="s">
        <v>98</v>
      </c>
    </row>
    <row r="119" spans="1:31" ht="113.25" customHeight="1" x14ac:dyDescent="0.2">
      <c r="B119" s="103">
        <v>46</v>
      </c>
      <c r="C119" s="59" t="s">
        <v>83</v>
      </c>
      <c r="D119" s="59"/>
      <c r="E119" s="59" t="s">
        <v>36</v>
      </c>
      <c r="F119" s="33" t="s">
        <v>84</v>
      </c>
      <c r="G119" s="71" t="s">
        <v>85</v>
      </c>
      <c r="H119" s="61" t="s">
        <v>16</v>
      </c>
      <c r="I119" s="62" t="s">
        <v>20</v>
      </c>
      <c r="J119" s="60" t="str">
        <f>IF(ISERROR(VLOOKUP(H119&amp;I119,[3]Hoja1!$C$1:$F$25,4,0)),"",(VLOOKUP(H119&amp;I119,[3]Hoja1!$C$1:$F$25,4,0)))</f>
        <v>Alto</v>
      </c>
      <c r="K119" s="63">
        <v>2</v>
      </c>
      <c r="L119" s="38" t="s">
        <v>86</v>
      </c>
      <c r="M119" s="34" t="s">
        <v>23</v>
      </c>
      <c r="N119" s="34" t="s">
        <v>43</v>
      </c>
      <c r="O119" s="34" t="s">
        <v>43</v>
      </c>
      <c r="P119" s="34" t="s">
        <v>43</v>
      </c>
      <c r="Q119" s="34" t="s">
        <v>43</v>
      </c>
      <c r="R119" s="36">
        <f t="shared" ref="R119" si="10">SUM(IF(N119="Si",N$15,0)+(IF(O119="Si",O$15,0))+IF(P119="Si",P$15,0)+IF(Q119="Si",Q$15,0))</f>
        <v>0</v>
      </c>
      <c r="S119" s="37">
        <f>IF(AND(K119=2,M119="Probabilidad",R119&gt;=75),50,IF(AND(M119="Probabilidad",K119=2,R119&gt;=50),37,IF(AND(M119="Probabilidad",K119=2,R119&gt;=25),25,IF(AND(M119="Probabilidad",K119=2,R119&gt;10),12,IF(AND(M119="Probabilidad",K119=3,R119&gt;=75),33.3,IF(AND(M119="Probabilidad",K119=3,R119,R119&gt;=50),25,IF(AND(M119="Probabilidad",K119=3,R119&gt;=25),17,IF(AND(M119="Probabilidad",K119=3,R119&gt;10),8,0))))))))</f>
        <v>0</v>
      </c>
      <c r="T119" s="37">
        <f>IF(AND(K119=2,M119="Impacto",R119&gt;=75),50,IF(AND(M119="Impacto",K119=2,R119&gt;=50),37,IF(AND(M119="Impacto",K119=2,R119&gt;=25),25,IF(AND(M119="Impacto",K119=2,R119&gt;10),12,IF(AND(M119="Impacto",K119=3,R119&gt;=75),33.3,IF(AND(M119="Impacto",K119=3,R119,R119&gt;=50),25,IF(AND(M119="Impacto",K119=3,R119&gt;=25),17,IF(AND(M119="Impacto",K119=3,R119&gt;10),8,0))))))))</f>
        <v>0</v>
      </c>
      <c r="U119" s="116">
        <f>SUM(S119:S120)</f>
        <v>0</v>
      </c>
      <c r="V119" s="116">
        <f>SUM(T119:T120)</f>
        <v>0</v>
      </c>
      <c r="W119" s="80" t="str">
        <f>IF(U119&gt;75,2,IF(U119&gt;=30,1,"-"))</f>
        <v>-</v>
      </c>
      <c r="X119" s="80" t="str">
        <f>IF(V119&gt;75,2,IF(V119&gt;=30,1,"-"))</f>
        <v>-</v>
      </c>
      <c r="Y119" s="64" t="s">
        <v>47</v>
      </c>
      <c r="Z119" s="64" t="s">
        <v>20</v>
      </c>
      <c r="AA119" s="60" t="str">
        <f>IF(ISERROR(VLOOKUP(Y119&amp;Z119,[3]Hoja1!$C$1:$F$25,4,0)),"",(VLOOKUP(Y119&amp;Z119,[3]Hoja1!$C$1:$F$25,4,0)))</f>
        <v>Moderado</v>
      </c>
      <c r="AB119" s="55" t="s">
        <v>87</v>
      </c>
      <c r="AC119" s="55" t="s">
        <v>88</v>
      </c>
      <c r="AD119" s="39" t="s">
        <v>70</v>
      </c>
      <c r="AE119" s="39" t="s">
        <v>98</v>
      </c>
    </row>
    <row r="120" spans="1:31" ht="186.75" customHeight="1" x14ac:dyDescent="0.2">
      <c r="B120" s="103"/>
      <c r="C120" s="59"/>
      <c r="D120" s="59"/>
      <c r="E120" s="59"/>
      <c r="F120" s="33" t="s">
        <v>90</v>
      </c>
      <c r="G120" s="71"/>
      <c r="H120" s="61"/>
      <c r="I120" s="62"/>
      <c r="J120" s="60"/>
      <c r="K120" s="63"/>
      <c r="L120" s="38" t="s">
        <v>91</v>
      </c>
      <c r="M120" s="34" t="s">
        <v>23</v>
      </c>
      <c r="N120" s="34" t="s">
        <v>43</v>
      </c>
      <c r="O120" s="34" t="s">
        <v>43</v>
      </c>
      <c r="P120" s="34" t="s">
        <v>43</v>
      </c>
      <c r="Q120" s="34" t="s">
        <v>43</v>
      </c>
      <c r="R120" s="36">
        <f t="shared" ref="R120:R122" si="11">SUM(IF(N120="Si",N$15,0)+(IF(O120="Si",O$15,0))+IF(P120="Si",P$15,0)+IF(Q120="Si",Q$15,0))</f>
        <v>0</v>
      </c>
      <c r="S120" s="37">
        <f>IF(AND(K119=2,M120="Probabilidad",R120&gt;=75),50,IF(AND(M120="Probabilidad",K119=2,R120&gt;=50),37,IF(AND(M120="Probabilidad",K119=2,R120&gt;=25),25,IF(AND(M120="Probabilidad",K119=2,R120&gt;10),12,IF(AND(M120="Probabilidad",K119=3,R120&gt;=75),33.3,IF(AND(M120="Probabilidad",K119=3,R120,R120&gt;=50),25,IF(AND(M120="Probabilidad",K119=3,R120&gt;=25),17,IF(AND(M120="Probabilidad",K119=3,R120&gt;10),8,0))))))))</f>
        <v>0</v>
      </c>
      <c r="T120" s="37">
        <f>IF(AND(K119=2,M120="Impacto",R120&gt;=75),50,IF(AND(M120="Impacto",K119=2,R120&gt;=50),37,IF(AND(M120="Impacto",K119=2,R120&gt;=25),25,IF(AND(M120="Impacto",K119=2,R120&gt;10),12,IF(AND(M120="Impacto",K119=3,R120&gt;=75),33.3,IF(AND(M120="Impacto",K119=3,R120,R120&gt;=50),25,IF(AND(M120="Impacto",K119=3,R120&gt;=25),17,IF(AND(M120="Impacto",K119=3,R120&gt;10),8,0))))))))</f>
        <v>0</v>
      </c>
      <c r="U120" s="116"/>
      <c r="V120" s="116"/>
      <c r="W120" s="80"/>
      <c r="X120" s="80"/>
      <c r="Y120" s="64"/>
      <c r="Z120" s="64"/>
      <c r="AA120" s="60"/>
      <c r="AB120" s="55"/>
      <c r="AC120" s="55"/>
      <c r="AD120" s="40" t="s">
        <v>109</v>
      </c>
      <c r="AE120" s="39" t="s">
        <v>110</v>
      </c>
    </row>
    <row r="121" spans="1:31" ht="240" customHeight="1" x14ac:dyDescent="0.2">
      <c r="B121" s="103">
        <v>47</v>
      </c>
      <c r="C121" s="59" t="s">
        <v>92</v>
      </c>
      <c r="D121" s="59"/>
      <c r="E121" s="59" t="s">
        <v>36</v>
      </c>
      <c r="F121" s="33" t="s">
        <v>93</v>
      </c>
      <c r="G121" s="59" t="s">
        <v>94</v>
      </c>
      <c r="H121" s="61" t="s">
        <v>17</v>
      </c>
      <c r="I121" s="62" t="s">
        <v>21</v>
      </c>
      <c r="J121" s="60" t="str">
        <f>IF(ISERROR(VLOOKUP(H121&amp;I121,[3]Hoja1!$C$1:$F$25,4,0)),"",(VLOOKUP(H121&amp;I121,[3]Hoja1!$C$1:$F$25,4,0)))</f>
        <v>Extremo</v>
      </c>
      <c r="K121" s="63">
        <v>2</v>
      </c>
      <c r="L121" s="38" t="s">
        <v>95</v>
      </c>
      <c r="M121" s="34" t="s">
        <v>23</v>
      </c>
      <c r="N121" s="34" t="s">
        <v>43</v>
      </c>
      <c r="O121" s="34" t="s">
        <v>43</v>
      </c>
      <c r="P121" s="34" t="s">
        <v>43</v>
      </c>
      <c r="Q121" s="34" t="s">
        <v>43</v>
      </c>
      <c r="R121" s="36">
        <f t="shared" si="11"/>
        <v>0</v>
      </c>
      <c r="S121" s="37">
        <f>IF(AND(K121=2,M121="Probabilidad",R121&gt;=75),50,IF(AND(M121="Probabilidad",K121=2,R121&gt;=50),37,IF(AND(M121="Probabilidad",K121=2,R121&gt;=25),25,IF(AND(M121="Probabilidad",K121=2,R121&gt;10),12,IF(AND(M121="Probabilidad",K121=3,R121&gt;=75),33.3,IF(AND(M121="Probabilidad",K121=3,R121,R121&gt;=50),25,IF(AND(M121="Probabilidad",K121=3,R121&gt;=25),17,IF(AND(M121="Probabilidad",K121=3,R121&gt;10),8,0))))))))</f>
        <v>0</v>
      </c>
      <c r="T121" s="37">
        <f>IF(AND(K121=2,M121="Impacto",R121&gt;=75),50,IF(AND(M121="Impacto",K121=2,R121&gt;=50),37,IF(AND(M121="Impacto",K121=2,R121&gt;=25),25,IF(AND(M121="Impacto",K121=2,R121&gt;10),12,IF(AND(M121="Impacto",K121=3,R121&gt;=75),33.3,IF(AND(M121="Impacto",K121=3,R121,R121&gt;=50),25,IF(AND(M121="Impacto",K121=3,R121&gt;=25),17,IF(AND(M121="Impacto",K121=3,R121&gt;10),8,0))))))))</f>
        <v>0</v>
      </c>
      <c r="U121" s="116">
        <f>SUM(S121:S122)</f>
        <v>0</v>
      </c>
      <c r="V121" s="116">
        <f>SUM(T121:T122)</f>
        <v>0</v>
      </c>
      <c r="W121" s="80" t="str">
        <f>IF(U121&gt;75,2,IF(U121&gt;=30,1,"-"))</f>
        <v>-</v>
      </c>
      <c r="X121" s="80" t="str">
        <f>IF(V121&gt;75,2,IF(V121&gt;=30,1,"-"))</f>
        <v>-</v>
      </c>
      <c r="Y121" s="64" t="s">
        <v>15</v>
      </c>
      <c r="Z121" s="64" t="s">
        <v>102</v>
      </c>
      <c r="AA121" s="60" t="s">
        <v>29</v>
      </c>
      <c r="AB121" s="39" t="s">
        <v>96</v>
      </c>
      <c r="AC121" s="39" t="s">
        <v>97</v>
      </c>
      <c r="AD121" s="39" t="s">
        <v>71</v>
      </c>
      <c r="AE121" s="39" t="s">
        <v>117</v>
      </c>
    </row>
    <row r="122" spans="1:31" ht="234" customHeight="1" x14ac:dyDescent="0.2">
      <c r="B122" s="103"/>
      <c r="C122" s="59"/>
      <c r="D122" s="59"/>
      <c r="E122" s="59"/>
      <c r="F122" s="33" t="s">
        <v>99</v>
      </c>
      <c r="G122" s="59"/>
      <c r="H122" s="61"/>
      <c r="I122" s="62"/>
      <c r="J122" s="60"/>
      <c r="K122" s="63"/>
      <c r="L122" s="38" t="s">
        <v>100</v>
      </c>
      <c r="M122" s="34" t="s">
        <v>23</v>
      </c>
      <c r="N122" s="34" t="s">
        <v>43</v>
      </c>
      <c r="O122" s="34" t="s">
        <v>43</v>
      </c>
      <c r="P122" s="34" t="s">
        <v>43</v>
      </c>
      <c r="Q122" s="34" t="s">
        <v>43</v>
      </c>
      <c r="R122" s="36">
        <f t="shared" si="11"/>
        <v>0</v>
      </c>
      <c r="S122" s="37">
        <f>IF(AND(K121=2,M122="Probabilidad",R122&gt;=75),50,IF(AND(M122="Probabilidad",K121=2,R122&gt;=50),37,IF(AND(M122="Probabilidad",K121=2,R122&gt;=25),25,IF(AND(M122="Probabilidad",K121=2,R122&gt;10),12,IF(AND(M122="Probabilidad",K121=3,R122&gt;=75),33.3,IF(AND(M122="Probabilidad",K121=3,R122,R122&gt;=50),25,IF(AND(M122="Probabilidad",K121=3,R122&gt;=25),17,IF(AND(M122="Probabilidad",K121=3,R122&gt;10),8,0))))))))</f>
        <v>0</v>
      </c>
      <c r="T122" s="37">
        <f>IF(AND(K121=2,M122="Impacto",R122&gt;=75),50,IF(AND(M122="Impacto",K121=2,R122&gt;=50),37,IF(AND(M122="Impacto",K121=2,R122&gt;=25),25,IF(AND(M122="Impacto",K121=2,R122&gt;10),12,IF(AND(M122="Impacto",K121=3,R122&gt;=75),33.3,IF(AND(M122="Impacto",K121=3,R122,R122&gt;=50),25,IF(AND(M122="Impacto",K121=3,R122&gt;=25),17,IF(AND(M122="Impacto",K121=3,R122&gt;10),8,0))))))))</f>
        <v>0</v>
      </c>
      <c r="U122" s="116"/>
      <c r="V122" s="120"/>
      <c r="W122" s="80"/>
      <c r="X122" s="80"/>
      <c r="Y122" s="64"/>
      <c r="Z122" s="64"/>
      <c r="AA122" s="60"/>
      <c r="AB122" s="39" t="s">
        <v>101</v>
      </c>
      <c r="AC122" s="39" t="s">
        <v>97</v>
      </c>
      <c r="AD122" s="39" t="s">
        <v>70</v>
      </c>
      <c r="AE122" s="39" t="s">
        <v>121</v>
      </c>
    </row>
    <row r="123" spans="1:31" ht="161.25" customHeight="1" x14ac:dyDescent="0.2">
      <c r="B123" s="41">
        <v>48</v>
      </c>
      <c r="C123" s="33" t="s">
        <v>103</v>
      </c>
      <c r="D123" s="42"/>
      <c r="E123" s="33" t="s">
        <v>36</v>
      </c>
      <c r="F123" s="33" t="s">
        <v>104</v>
      </c>
      <c r="G123" s="33" t="s">
        <v>105</v>
      </c>
      <c r="H123" s="34" t="s">
        <v>15</v>
      </c>
      <c r="I123" s="34" t="s">
        <v>21</v>
      </c>
      <c r="J123" s="43" t="str">
        <f>IF(ISERROR(VLOOKUP(H123&amp;I123,[4]Hoja1!$C$1:$F$25,4,0)),"",(VLOOKUP(H123&amp;I123,[4]Hoja1!$C$1:$F$25,4,0)))</f>
        <v>Alto</v>
      </c>
      <c r="K123" s="44">
        <v>1</v>
      </c>
      <c r="L123" s="45" t="s">
        <v>106</v>
      </c>
      <c r="M123" s="34" t="s">
        <v>23</v>
      </c>
      <c r="N123" s="34" t="s">
        <v>44</v>
      </c>
      <c r="O123" s="34" t="s">
        <v>43</v>
      </c>
      <c r="P123" s="34" t="s">
        <v>44</v>
      </c>
      <c r="Q123" s="34" t="s">
        <v>44</v>
      </c>
      <c r="R123" s="36">
        <f t="shared" ref="R123" si="12">SUM(IF(N123="Si",N$15,0)+(IF(O123="Si",O$15,0))+IF(P123="Si",P$15,0)+IF(Q123="Si",Q$15,0))</f>
        <v>0</v>
      </c>
      <c r="S123" s="37">
        <f t="shared" ref="S123" si="13">IF(AND(K123=2,M123="Probabilidad",R123&gt;=75),50,IF(AND(M123="Probabilidad",K123=2,R123&gt;=50),37,IF(AND(M123="Probabilidad",K123=2,R123&gt;=25),25,IF(AND(M123="Probabilidad",K123=2,R123&gt;10),12,IF(AND(K123=1,M123="Probabilidad",R123&gt;=75),100,IF(AND(M123="Probabilidad",K123=1,R123&gt;=50),75,IF(AND(M123="Probabilidad",K123=1,R123&gt;=25),50,IF(AND(M123="Probabilidad",K123=1,R123&gt;10),25,IF(AND(M123="Probabilidad",K123=3,R123&gt;=75),33.3,IF(AND(M123="Probabilidad",K123=3,R123,R123&gt;=50),25,IF(AND(M123="Probabilidad",K123=3,R123&gt;=25),17,IF(AND(M123="Probabilidad",K123=3,R123&gt;10),8,0))))))))))))</f>
        <v>0</v>
      </c>
      <c r="T123" s="37">
        <f t="shared" ref="T123" si="14">IF(AND(K123=2,M123="Impacto",R123&gt;=75),50,IF(AND(M123="Impacto",K123=2,R123&gt;=50),37,IF(AND(M123="Impacto",K123=2,R123&gt;=25),25,IF(AND(M123="Impacto",K123=2,R123&gt;10),12,IF(AND(K123=1,M123="Impacto",R123&gt;=75),100,IF(AND(M123="Impacto",K123=1,R123&gt;=50),75,IF(AND(M123="Impacto",K123=1,R123&gt;=25),50,IF(AND(M123="Impacto",K123=1,R123&gt;10),25,IF(AND(M123="Impacto",K123=3,R123&gt;=75),33.3,IF(AND(M123="Impacto",K123=3,R123,R123&gt;=50),25,IF(AND(M123="Impacto",K123=3,R123&gt;=25),17,IF(AND(M123="Impacto",K123=3,R123&gt;10),8,0))))))))))))</f>
        <v>0</v>
      </c>
      <c r="U123" s="46">
        <f>SUM(S123:S123)</f>
        <v>0</v>
      </c>
      <c r="V123" s="46">
        <f>SUM(T123:T123)</f>
        <v>0</v>
      </c>
      <c r="W123" s="47" t="str">
        <f t="shared" ref="W123:X123" si="15">IF(U123&gt;75,2,IF(U123&gt;=30,1,"-"))</f>
        <v>-</v>
      </c>
      <c r="X123" s="47" t="str">
        <f t="shared" si="15"/>
        <v>-</v>
      </c>
      <c r="Y123" s="48" t="s">
        <v>47</v>
      </c>
      <c r="Z123" s="48" t="s">
        <v>102</v>
      </c>
      <c r="AA123" s="43" t="s">
        <v>29</v>
      </c>
      <c r="AB123" s="39" t="s">
        <v>107</v>
      </c>
      <c r="AC123" s="39" t="s">
        <v>108</v>
      </c>
      <c r="AD123" s="39" t="s">
        <v>71</v>
      </c>
      <c r="AE123" s="39" t="s">
        <v>128</v>
      </c>
    </row>
    <row r="124" spans="1:31" ht="225.75" customHeight="1" x14ac:dyDescent="0.2">
      <c r="B124" s="103">
        <v>49</v>
      </c>
      <c r="C124" s="59" t="s">
        <v>111</v>
      </c>
      <c r="D124" s="59"/>
      <c r="E124" s="59" t="s">
        <v>36</v>
      </c>
      <c r="F124" s="33" t="s">
        <v>112</v>
      </c>
      <c r="G124" s="71" t="s">
        <v>113</v>
      </c>
      <c r="H124" s="61" t="s">
        <v>16</v>
      </c>
      <c r="I124" s="62" t="s">
        <v>21</v>
      </c>
      <c r="J124" s="60" t="str">
        <f>IF(ISERROR(VLOOKUP(H124&amp;I124,[5]Hoja1!$C$1:$F$25,4,0)),"",(VLOOKUP(H124&amp;I124,[5]Hoja1!$C$1:$F$25,4,0)))</f>
        <v>Extremo</v>
      </c>
      <c r="K124" s="63">
        <v>2</v>
      </c>
      <c r="L124" s="38" t="s">
        <v>114</v>
      </c>
      <c r="M124" s="34"/>
      <c r="N124" s="34"/>
      <c r="O124" s="34"/>
      <c r="P124" s="34"/>
      <c r="Q124" s="34"/>
      <c r="R124" s="36">
        <f t="shared" ref="R124:R125" si="16">SUM(IF(N124="Si",N$14,0)+(IF(O124="Si",O$14,0))+IF(P124="Si",P$14,0)+IF(Q124="Si",Q$14,0))</f>
        <v>0</v>
      </c>
      <c r="S124" s="37">
        <f t="shared" ref="S124" si="17">IF(AND(K124=2,M124="Probabilidad",R124&gt;=75),50,IF(AND(M124="Probabilidad",K124=2,R124&gt;=50),37,IF(AND(M124="Probabilidad",K124=2,R124&gt;=25),25,IF(AND(M124="Probabilidad",K124=2,R124&gt;10),12,IF(AND(M124="Probabilidad",K124=3,R124&gt;=75),33.3,IF(AND(M124="Probabilidad",K124=3,R124,R124&gt;=50),25,IF(AND(M124="Probabilidad",K124=3,R124&gt;=25),17,IF(AND(M124="Probabilidad",K124=3,R124&gt;10),8,0))))))))</f>
        <v>0</v>
      </c>
      <c r="T124" s="37">
        <f t="shared" ref="T124" si="18">IF(AND(K124=2,M124="Impacto",R124&gt;=75),50,IF(AND(M124="Impacto",K124=2,R124&gt;=50),37,IF(AND(M124="Impacto",K124=2,R124&gt;=25),25,IF(AND(M124="Impacto",K124=2,R124&gt;10),12,IF(AND(M124="Impacto",K124=3,R124&gt;=75),33.3,IF(AND(M124="Impacto",K124=3,R124,R124&gt;=50),25,IF(AND(M124="Impacto",K124=3,R124&gt;=25),17,IF(AND(M124="Impacto",K124=3,R124&gt;10),8,0))))))))</f>
        <v>0</v>
      </c>
      <c r="U124" s="116">
        <f>SUM(S124:S125)</f>
        <v>0</v>
      </c>
      <c r="V124" s="116">
        <f>SUM(T124:T125)</f>
        <v>0</v>
      </c>
      <c r="W124" s="80" t="str">
        <f t="shared" ref="W124" si="19">IF(U124&gt;75,2,IF(U124&gt;=30,1,"-"))</f>
        <v>-</v>
      </c>
      <c r="X124" s="80" t="str">
        <f t="shared" ref="X124" si="20">IF(V124&gt;75,2,IF(V124&gt;=30,1,"-"))</f>
        <v>-</v>
      </c>
      <c r="Y124" s="64" t="s">
        <v>47</v>
      </c>
      <c r="Z124" s="64" t="str">
        <f>IF(AND(X124=2,I124="Catastrofico"),Hoja1!$K$5,IF(AND(X124=2,I124="Mayor"),Hoja1!$K$6,IF(AND(X124=2,I124="Moderado"),Hoja1!$K$7,IF(AND(X124=1,I124="Catastrofico"),Hoja1!$K$4,IF(AND(X124=1,I124="Mayor "),Hoja1!$K$5,IF(AND(X124=1,I124="Moderado"),Hoja1!$K$6,IF(AND(X124=2,I124="Menor"),Hoja1!$K$7,'FT-Mapa de riesgos'!I124)))))))</f>
        <v xml:space="preserve">Mayor </v>
      </c>
      <c r="AA124" s="60" t="str">
        <f>IF(ISERROR(VLOOKUP(Y124&amp;Z124,Hoja1!$C$1:$F$25,4,0)),"",(VLOOKUP(Y124&amp;Z124,Hoja1!$C$1:$F$25,4,0)))</f>
        <v>Alto</v>
      </c>
      <c r="AB124" s="39" t="s">
        <v>115</v>
      </c>
      <c r="AC124" s="39" t="s">
        <v>116</v>
      </c>
      <c r="AD124" s="39" t="s">
        <v>70</v>
      </c>
      <c r="AE124" s="39" t="s">
        <v>180</v>
      </c>
    </row>
    <row r="125" spans="1:31" ht="264" customHeight="1" x14ac:dyDescent="0.2">
      <c r="B125" s="103"/>
      <c r="C125" s="59"/>
      <c r="D125" s="59"/>
      <c r="E125" s="59"/>
      <c r="F125" s="33" t="s">
        <v>118</v>
      </c>
      <c r="G125" s="71"/>
      <c r="H125" s="61"/>
      <c r="I125" s="62"/>
      <c r="J125" s="60"/>
      <c r="K125" s="63"/>
      <c r="L125" s="38" t="s">
        <v>119</v>
      </c>
      <c r="M125" s="34"/>
      <c r="N125" s="34"/>
      <c r="O125" s="34"/>
      <c r="P125" s="34"/>
      <c r="Q125" s="34"/>
      <c r="R125" s="36">
        <f t="shared" si="16"/>
        <v>0</v>
      </c>
      <c r="S125" s="37">
        <f t="shared" ref="S125" si="21">IF(AND(K124=2,M125="Probabilidad",R125&gt;=75),50,IF(AND(M125="Probabilidad",K124=2,R125&gt;=50),37,IF(AND(M125="Probabilidad",K124=2,R125&gt;=25),25,IF(AND(M125="Probabilidad",K124=2,R125&gt;10),12,IF(AND(M125="Probabilidad",K124=3,R125&gt;=75),33.3,IF(AND(M125="Probabilidad",K124=3,R125,R125&gt;=50),25,IF(AND(M125="Probabilidad",K124=3,R125&gt;=25),17,IF(AND(M125="Probabilidad",K124=3,R125&gt;10),8,0))))))))</f>
        <v>0</v>
      </c>
      <c r="T125" s="37">
        <f t="shared" ref="T125" si="22">IF(AND(K124=2,M125="Impacto",R125&gt;=75),50,IF(AND(M125="Impacto",K124=2,R125&gt;=50),37,IF(AND(M125="Impacto",K124=2,R125&gt;=25),25,IF(AND(M125="Impacto",K124=2,R125&gt;10),12,IF(AND(M125="Impacto",K124=3,R125&gt;=75),33.3,IF(AND(M125="Impacto",K124=3,R125,R125&gt;=50),25,IF(AND(M125="Impacto",K124=3,R125&gt;=25),17,IF(AND(M125="Impacto",K124=3,R125&gt;10),8,0))))))))</f>
        <v>0</v>
      </c>
      <c r="U125" s="116"/>
      <c r="V125" s="116"/>
      <c r="W125" s="80"/>
      <c r="X125" s="80"/>
      <c r="Y125" s="64"/>
      <c r="Z125" s="64"/>
      <c r="AA125" s="60"/>
      <c r="AB125" s="39" t="s">
        <v>120</v>
      </c>
      <c r="AC125" s="39" t="s">
        <v>116</v>
      </c>
      <c r="AD125" s="39" t="s">
        <v>71</v>
      </c>
      <c r="AE125" s="39" t="s">
        <v>184</v>
      </c>
    </row>
    <row r="126" spans="1:31" ht="209.25" customHeight="1" x14ac:dyDescent="0.2">
      <c r="B126" s="41">
        <v>50</v>
      </c>
      <c r="C126" s="33" t="s">
        <v>122</v>
      </c>
      <c r="D126" s="42"/>
      <c r="E126" s="33" t="s">
        <v>36</v>
      </c>
      <c r="F126" s="33" t="s">
        <v>123</v>
      </c>
      <c r="G126" s="33" t="s">
        <v>124</v>
      </c>
      <c r="H126" s="49" t="s">
        <v>14</v>
      </c>
      <c r="I126" s="34" t="s">
        <v>20</v>
      </c>
      <c r="J126" s="43" t="str">
        <f>IF(ISERROR(VLOOKUP(H126&amp;I126,[6]Hoja1!$C$1:$F$25,4,0)),"",(VLOOKUP(H126&amp;I126,[6]Hoja1!$C$1:$F$25,4,0)))</f>
        <v>Moderado</v>
      </c>
      <c r="K126" s="44">
        <v>1</v>
      </c>
      <c r="L126" s="38" t="s">
        <v>125</v>
      </c>
      <c r="M126" s="50"/>
      <c r="N126" s="50"/>
      <c r="O126" s="50"/>
      <c r="P126" s="50"/>
      <c r="Q126" s="50"/>
      <c r="R126" s="36"/>
      <c r="S126" s="37"/>
      <c r="T126" s="37"/>
      <c r="U126" s="46"/>
      <c r="V126" s="36"/>
      <c r="W126" s="47"/>
      <c r="X126" s="47"/>
      <c r="Y126" s="48" t="s">
        <v>47</v>
      </c>
      <c r="Z126" s="48" t="s">
        <v>20</v>
      </c>
      <c r="AA126" s="43" t="s">
        <v>20</v>
      </c>
      <c r="AB126" s="39" t="s">
        <v>126</v>
      </c>
      <c r="AC126" s="39" t="s">
        <v>127</v>
      </c>
      <c r="AD126" s="39" t="s">
        <v>71</v>
      </c>
      <c r="AE126" s="39" t="s">
        <v>184</v>
      </c>
    </row>
    <row r="127" spans="1:31" ht="192" customHeight="1" x14ac:dyDescent="0.2">
      <c r="B127" s="103">
        <v>51</v>
      </c>
      <c r="C127" s="59" t="s">
        <v>129</v>
      </c>
      <c r="D127" s="59"/>
      <c r="E127" s="59" t="s">
        <v>36</v>
      </c>
      <c r="F127" s="33" t="s">
        <v>130</v>
      </c>
      <c r="G127" s="59" t="s">
        <v>131</v>
      </c>
      <c r="H127" s="61" t="s">
        <v>15</v>
      </c>
      <c r="I127" s="62" t="s">
        <v>21</v>
      </c>
      <c r="J127" s="60" t="str">
        <f>IF(ISERROR(VLOOKUP(H127&amp;I127,[7]Hoja1!$C$1:$F$25,4,0)),"",(VLOOKUP(H127&amp;I127,[7]Hoja1!$C$1:$F$25,4,0)))</f>
        <v>Alto</v>
      </c>
      <c r="K127" s="63">
        <v>2</v>
      </c>
      <c r="L127" s="38" t="s">
        <v>177</v>
      </c>
      <c r="M127" s="50"/>
      <c r="N127" s="50"/>
      <c r="O127" s="50"/>
      <c r="P127" s="50"/>
      <c r="Q127" s="50"/>
      <c r="R127" s="36"/>
      <c r="S127" s="37"/>
      <c r="T127" s="37"/>
      <c r="U127" s="46"/>
      <c r="V127" s="36"/>
      <c r="W127" s="47"/>
      <c r="X127" s="47"/>
      <c r="Y127" s="64" t="s">
        <v>47</v>
      </c>
      <c r="Z127" s="64" t="s">
        <v>20</v>
      </c>
      <c r="AA127" s="60" t="s">
        <v>29</v>
      </c>
      <c r="AB127" s="39" t="s">
        <v>178</v>
      </c>
      <c r="AC127" s="39" t="s">
        <v>179</v>
      </c>
      <c r="AD127" s="39" t="s">
        <v>142</v>
      </c>
      <c r="AE127" s="39" t="s">
        <v>143</v>
      </c>
    </row>
    <row r="128" spans="1:31" ht="141" customHeight="1" x14ac:dyDescent="0.2">
      <c r="B128" s="103"/>
      <c r="C128" s="59"/>
      <c r="D128" s="59"/>
      <c r="E128" s="59"/>
      <c r="F128" s="33" t="s">
        <v>131</v>
      </c>
      <c r="G128" s="59"/>
      <c r="H128" s="61"/>
      <c r="I128" s="62"/>
      <c r="J128" s="60"/>
      <c r="K128" s="63"/>
      <c r="L128" s="38" t="s">
        <v>181</v>
      </c>
      <c r="M128" s="50"/>
      <c r="N128" s="50"/>
      <c r="O128" s="50"/>
      <c r="P128" s="50"/>
      <c r="Q128" s="50"/>
      <c r="R128" s="36"/>
      <c r="S128" s="37"/>
      <c r="T128" s="37"/>
      <c r="U128" s="46"/>
      <c r="V128" s="36"/>
      <c r="W128" s="47"/>
      <c r="X128" s="47"/>
      <c r="Y128" s="64"/>
      <c r="Z128" s="64"/>
      <c r="AA128" s="60"/>
      <c r="AB128" s="39" t="s">
        <v>182</v>
      </c>
      <c r="AC128" s="39" t="s">
        <v>183</v>
      </c>
      <c r="AD128" s="39" t="s">
        <v>142</v>
      </c>
      <c r="AE128" s="40" t="s">
        <v>150</v>
      </c>
    </row>
    <row r="129" spans="2:31" ht="105.75" customHeight="1" x14ac:dyDescent="0.2">
      <c r="B129" s="41">
        <v>52</v>
      </c>
      <c r="C129" s="33" t="s">
        <v>132</v>
      </c>
      <c r="D129" s="33"/>
      <c r="E129" s="33" t="s">
        <v>36</v>
      </c>
      <c r="F129" s="33" t="s">
        <v>133</v>
      </c>
      <c r="G129" s="51" t="s">
        <v>134</v>
      </c>
      <c r="H129" s="49" t="s">
        <v>14</v>
      </c>
      <c r="I129" s="34" t="s">
        <v>21</v>
      </c>
      <c r="J129" s="43" t="str">
        <f>IF(ISERROR(VLOOKUP(H129&amp;I129,[7]Hoja1!$C$1:$F$25,4,0)),"",(VLOOKUP(H129&amp;I129,[7]Hoja1!$C$1:$F$25,4,0)))</f>
        <v>Alto</v>
      </c>
      <c r="K129" s="44">
        <v>1</v>
      </c>
      <c r="L129" s="38" t="s">
        <v>135</v>
      </c>
      <c r="M129" s="50"/>
      <c r="N129" s="50"/>
      <c r="O129" s="50"/>
      <c r="P129" s="50"/>
      <c r="Q129" s="50"/>
      <c r="R129" s="36"/>
      <c r="S129" s="37"/>
      <c r="T129" s="37"/>
      <c r="U129" s="46"/>
      <c r="V129" s="36"/>
      <c r="W129" s="47"/>
      <c r="X129" s="47"/>
      <c r="Y129" s="48" t="s">
        <v>47</v>
      </c>
      <c r="Z129" s="48" t="s">
        <v>102</v>
      </c>
      <c r="AA129" s="43" t="s">
        <v>29</v>
      </c>
      <c r="AB129" s="39" t="s">
        <v>193</v>
      </c>
      <c r="AC129" s="40" t="s">
        <v>194</v>
      </c>
      <c r="AD129" s="55" t="s">
        <v>70</v>
      </c>
      <c r="AE129" s="55" t="s">
        <v>158</v>
      </c>
    </row>
    <row r="130" spans="2:31" ht="105.75" customHeight="1" x14ac:dyDescent="0.2">
      <c r="B130" s="41">
        <v>53</v>
      </c>
      <c r="C130" s="33" t="s">
        <v>136</v>
      </c>
      <c r="D130" s="33"/>
      <c r="E130" s="33" t="s">
        <v>36</v>
      </c>
      <c r="F130" s="33" t="s">
        <v>137</v>
      </c>
      <c r="G130" s="33" t="s">
        <v>138</v>
      </c>
      <c r="H130" s="49" t="s">
        <v>14</v>
      </c>
      <c r="I130" s="34" t="s">
        <v>22</v>
      </c>
      <c r="J130" s="43" t="str">
        <f>IF(ISERROR(VLOOKUP(H130&amp;I130,[8]Hoja1!$C$1:$F$25,4,0)),"",(VLOOKUP(H130&amp;I130,[8]Hoja1!$C$1:$F$25,4,0)))</f>
        <v>Alto</v>
      </c>
      <c r="K130" s="44">
        <v>1</v>
      </c>
      <c r="L130" s="38" t="s">
        <v>139</v>
      </c>
      <c r="M130" s="50"/>
      <c r="N130" s="50"/>
      <c r="O130" s="50"/>
      <c r="P130" s="50"/>
      <c r="Q130" s="50"/>
      <c r="R130" s="36"/>
      <c r="S130" s="37"/>
      <c r="T130" s="37"/>
      <c r="U130" s="46"/>
      <c r="V130" s="36"/>
      <c r="W130" s="47"/>
      <c r="X130" s="47"/>
      <c r="Y130" s="48" t="s">
        <v>47</v>
      </c>
      <c r="Z130" s="48" t="s">
        <v>22</v>
      </c>
      <c r="AA130" s="43" t="s">
        <v>29</v>
      </c>
      <c r="AB130" s="39" t="s">
        <v>140</v>
      </c>
      <c r="AC130" s="39" t="s">
        <v>141</v>
      </c>
      <c r="AD130" s="55"/>
      <c r="AE130" s="55"/>
    </row>
    <row r="131" spans="2:31" ht="73.5" customHeight="1" x14ac:dyDescent="0.2">
      <c r="B131" s="41">
        <v>54</v>
      </c>
      <c r="C131" s="33" t="s">
        <v>144</v>
      </c>
      <c r="D131" s="42"/>
      <c r="E131" s="33" t="s">
        <v>36</v>
      </c>
      <c r="F131" s="33" t="s">
        <v>145</v>
      </c>
      <c r="G131" s="33" t="s">
        <v>146</v>
      </c>
      <c r="H131" s="49" t="s">
        <v>14</v>
      </c>
      <c r="I131" s="34" t="s">
        <v>20</v>
      </c>
      <c r="J131" s="43" t="str">
        <f>IF(ISERROR(VLOOKUP(H131&amp;I131,[9]Hoja1!$C$1:$F$25,4,0)),"",(VLOOKUP(H131&amp;I131,[9]Hoja1!$C$1:$F$25,4,0)))</f>
        <v>Moderado</v>
      </c>
      <c r="K131" s="44">
        <v>1</v>
      </c>
      <c r="L131" s="38" t="s">
        <v>147</v>
      </c>
      <c r="M131" s="50"/>
      <c r="N131" s="50"/>
      <c r="O131" s="50"/>
      <c r="P131" s="50"/>
      <c r="Q131" s="50"/>
      <c r="R131" s="36"/>
      <c r="S131" s="37"/>
      <c r="T131" s="37"/>
      <c r="U131" s="46"/>
      <c r="V131" s="36"/>
      <c r="W131" s="47"/>
      <c r="X131" s="47"/>
      <c r="Y131" s="48" t="s">
        <v>47</v>
      </c>
      <c r="Z131" s="48" t="s">
        <v>20</v>
      </c>
      <c r="AA131" s="43" t="str">
        <f>IF(ISERROR(VLOOKUP(Y131&amp;Z131,[9]Hoja1!$C$1:$F$25,4,0)),"",(VLOOKUP(Y131&amp;Z131,[9]Hoja1!$C$1:$F$25,4,0)))</f>
        <v>Moderado</v>
      </c>
      <c r="AB131" s="40" t="s">
        <v>148</v>
      </c>
      <c r="AC131" s="40" t="s">
        <v>149</v>
      </c>
      <c r="AD131" s="55" t="s">
        <v>70</v>
      </c>
      <c r="AE131" s="55" t="s">
        <v>197</v>
      </c>
    </row>
    <row r="132" spans="2:31" ht="73.5" customHeight="1" x14ac:dyDescent="0.2">
      <c r="B132" s="59">
        <v>55</v>
      </c>
      <c r="C132" s="59" t="s">
        <v>151</v>
      </c>
      <c r="D132" s="72"/>
      <c r="E132" s="59" t="s">
        <v>36</v>
      </c>
      <c r="F132" s="33" t="s">
        <v>152</v>
      </c>
      <c r="G132" s="59" t="s">
        <v>153</v>
      </c>
      <c r="H132" s="61" t="s">
        <v>16</v>
      </c>
      <c r="I132" s="62" t="s">
        <v>21</v>
      </c>
      <c r="J132" s="60" t="str">
        <f>IF(ISERROR(VLOOKUP(H132&amp;I132,[9]Hoja1!$C$1:$F$25,4,0)),"",(VLOOKUP(H132&amp;I132,[9]Hoja1!$C$1:$F$25,4,0)))</f>
        <v>Extremo</v>
      </c>
      <c r="K132" s="63">
        <v>1</v>
      </c>
      <c r="L132" s="59" t="s">
        <v>154</v>
      </c>
      <c r="M132" s="50"/>
      <c r="N132" s="50"/>
      <c r="O132" s="50"/>
      <c r="P132" s="50"/>
      <c r="Q132" s="50"/>
      <c r="R132" s="36"/>
      <c r="S132" s="37"/>
      <c r="T132" s="37"/>
      <c r="U132" s="46"/>
      <c r="V132" s="36"/>
      <c r="W132" s="47"/>
      <c r="X132" s="47"/>
      <c r="Y132" s="64" t="str">
        <f>IF(AND(W132=2,H132="Casi seguro"),[9]Hoja1!$J$5,IF(AND(W132=2,H132="Posible"),[9]Hoja1!$J$6,IF(AND(H132="Improbable",W132=2),[9]Hoja1!J19,IF(AND(W132=1,H132="Casi seguro"),[9]Hoja1!$J$4,IF(AND(W132=1,H132="Posible"),[9]Hoja1!$J$5,IF(AND(W132=1,H132="Improbable"),[9]Hoja1!$J$6,'[9]FT-Mapa de riesgos'!H36))))))</f>
        <v>Rara vez</v>
      </c>
      <c r="Z132" s="64" t="str">
        <f>IF(AND(X132=2,I132="Catastrofico"),[9]Hoja1!$K$5,IF(AND(X132=2,I132="Mayor"),[9]Hoja1!$K$6,IF(AND(X132=2,I132="Moderado"),[9]Hoja1!$K$7,IF(AND(X132=1,I132="Catastrofico"),[9]Hoja1!$K$4,IF(AND(X132=1,I132="Mayor "),[9]Hoja1!$K$5,IF(AND(X132=1,I132="Moderado"),[9]Hoja1!$K$6,IF(AND(X132=2,I132="Menor"),[9]Hoja1!$K$7,'[9]FT-Mapa de riesgos'!I36)))))))</f>
        <v>Catastrofico</v>
      </c>
      <c r="AA132" s="60" t="str">
        <f>IF(ISERROR(VLOOKUP(Y132&amp;Z132,[9]Hoja1!$C$1:$F$25,4,0)),"",(VLOOKUP(Y132&amp;Z132,[9]Hoja1!$C$1:$F$25,4,0)))</f>
        <v>Alto</v>
      </c>
      <c r="AB132" s="55" t="s">
        <v>156</v>
      </c>
      <c r="AC132" s="55" t="s">
        <v>157</v>
      </c>
      <c r="AD132" s="55"/>
      <c r="AE132" s="55"/>
    </row>
    <row r="133" spans="2:31" ht="77.25" customHeight="1" x14ac:dyDescent="0.2">
      <c r="B133" s="59"/>
      <c r="C133" s="59"/>
      <c r="D133" s="72"/>
      <c r="E133" s="59"/>
      <c r="F133" s="33" t="s">
        <v>155</v>
      </c>
      <c r="G133" s="59"/>
      <c r="H133" s="61"/>
      <c r="I133" s="62"/>
      <c r="J133" s="60"/>
      <c r="K133" s="63"/>
      <c r="L133" s="59"/>
      <c r="M133" s="50"/>
      <c r="N133" s="50"/>
      <c r="O133" s="50"/>
      <c r="P133" s="50"/>
      <c r="Q133" s="50"/>
      <c r="R133" s="36"/>
      <c r="S133" s="37"/>
      <c r="T133" s="37"/>
      <c r="U133" s="46"/>
      <c r="V133" s="36"/>
      <c r="W133" s="47"/>
      <c r="X133" s="47"/>
      <c r="Y133" s="64"/>
      <c r="Z133" s="64"/>
      <c r="AA133" s="60"/>
      <c r="AB133" s="55"/>
      <c r="AC133" s="55"/>
      <c r="AD133" s="55"/>
      <c r="AE133" s="55"/>
    </row>
    <row r="134" spans="2:31" ht="73.5" customHeight="1" x14ac:dyDescent="0.2">
      <c r="B134" s="59">
        <v>56</v>
      </c>
      <c r="C134" s="59" t="s">
        <v>159</v>
      </c>
      <c r="D134" s="59"/>
      <c r="E134" s="59" t="s">
        <v>36</v>
      </c>
      <c r="F134" s="33" t="s">
        <v>160</v>
      </c>
      <c r="G134" s="59" t="s">
        <v>161</v>
      </c>
      <c r="H134" s="61" t="s">
        <v>16</v>
      </c>
      <c r="I134" s="62" t="s">
        <v>20</v>
      </c>
      <c r="J134" s="60" t="str">
        <f>IF(ISERROR(VLOOKUP(H134&amp;I134,[10]Hoja1!$C$1:$F$25,4,0)),"",(VLOOKUP(H134&amp;I134,[10]Hoja1!$C$1:$F$25,4,0)))</f>
        <v>Alto</v>
      </c>
      <c r="K134" s="73">
        <v>2</v>
      </c>
      <c r="L134" s="38" t="s">
        <v>162</v>
      </c>
      <c r="M134" s="50"/>
      <c r="N134" s="50"/>
      <c r="O134" s="50"/>
      <c r="P134" s="50"/>
      <c r="Q134" s="50"/>
      <c r="R134" s="36"/>
      <c r="S134" s="37"/>
      <c r="T134" s="37"/>
      <c r="U134" s="46"/>
      <c r="V134" s="36"/>
      <c r="W134" s="47"/>
      <c r="X134" s="47"/>
      <c r="Y134" s="64" t="s">
        <v>15</v>
      </c>
      <c r="Z134" s="64" t="s">
        <v>19</v>
      </c>
      <c r="AA134" s="60" t="str">
        <f>IF(ISERROR(VLOOKUP(Y134&amp;Z134,[10]Hoja1!$C$1:$F$25,4,0)),"",(VLOOKUP(Y134&amp;Z134,[10]Hoja1!$C$1:$F$25,4,0)))</f>
        <v>Bajo</v>
      </c>
      <c r="AB134" s="55" t="s">
        <v>195</v>
      </c>
      <c r="AC134" s="55" t="s">
        <v>196</v>
      </c>
      <c r="AD134" s="55" t="s">
        <v>71</v>
      </c>
      <c r="AE134" s="55" t="s">
        <v>200</v>
      </c>
    </row>
    <row r="135" spans="2:31" ht="96" customHeight="1" x14ac:dyDescent="0.2">
      <c r="B135" s="59"/>
      <c r="C135" s="59"/>
      <c r="D135" s="59"/>
      <c r="E135" s="59"/>
      <c r="F135" s="33" t="s">
        <v>163</v>
      </c>
      <c r="G135" s="59"/>
      <c r="H135" s="61"/>
      <c r="I135" s="62"/>
      <c r="J135" s="60"/>
      <c r="K135" s="73"/>
      <c r="L135" s="71" t="s">
        <v>164</v>
      </c>
      <c r="M135" s="50"/>
      <c r="N135" s="50"/>
      <c r="O135" s="50"/>
      <c r="P135" s="50"/>
      <c r="Q135" s="50"/>
      <c r="R135" s="36"/>
      <c r="S135" s="37"/>
      <c r="T135" s="37"/>
      <c r="U135" s="46"/>
      <c r="V135" s="36"/>
      <c r="W135" s="47"/>
      <c r="X135" s="47"/>
      <c r="Y135" s="64"/>
      <c r="Z135" s="64"/>
      <c r="AA135" s="60"/>
      <c r="AB135" s="55"/>
      <c r="AC135" s="55"/>
      <c r="AD135" s="55"/>
      <c r="AE135" s="55"/>
    </row>
    <row r="136" spans="2:31" ht="73.5" customHeight="1" x14ac:dyDescent="0.2">
      <c r="B136" s="59"/>
      <c r="C136" s="59"/>
      <c r="D136" s="59"/>
      <c r="E136" s="59"/>
      <c r="F136" s="33" t="s">
        <v>165</v>
      </c>
      <c r="G136" s="59"/>
      <c r="H136" s="61"/>
      <c r="I136" s="62"/>
      <c r="J136" s="60"/>
      <c r="K136" s="73"/>
      <c r="L136" s="71"/>
      <c r="M136" s="50"/>
      <c r="N136" s="50"/>
      <c r="O136" s="50"/>
      <c r="P136" s="50"/>
      <c r="Q136" s="50"/>
      <c r="R136" s="36"/>
      <c r="S136" s="37"/>
      <c r="T136" s="37"/>
      <c r="U136" s="46"/>
      <c r="V136" s="36"/>
      <c r="W136" s="47"/>
      <c r="X136" s="47"/>
      <c r="Y136" s="64"/>
      <c r="Z136" s="64"/>
      <c r="AA136" s="60"/>
      <c r="AB136" s="55"/>
      <c r="AC136" s="55"/>
      <c r="AD136" s="55"/>
      <c r="AE136" s="55"/>
    </row>
    <row r="137" spans="2:31" ht="73.5" customHeight="1" x14ac:dyDescent="0.2">
      <c r="B137" s="59">
        <v>57</v>
      </c>
      <c r="C137" s="59" t="s">
        <v>176</v>
      </c>
      <c r="D137" s="72"/>
      <c r="E137" s="59" t="s">
        <v>36</v>
      </c>
      <c r="F137" s="33" t="s">
        <v>166</v>
      </c>
      <c r="G137" s="59" t="s">
        <v>167</v>
      </c>
      <c r="H137" s="61" t="s">
        <v>16</v>
      </c>
      <c r="I137" s="62" t="s">
        <v>21</v>
      </c>
      <c r="J137" s="60" t="str">
        <f>IF(ISERROR(VLOOKUP(H137&amp;I137,[10]Hoja1!$C$1:$F$25,4,0)),"",(VLOOKUP(H137&amp;I137,[10]Hoja1!$C$1:$F$25,4,0)))</f>
        <v>Extremo</v>
      </c>
      <c r="K137" s="73">
        <v>1</v>
      </c>
      <c r="L137" s="38" t="s">
        <v>168</v>
      </c>
      <c r="M137" s="50"/>
      <c r="N137" s="50"/>
      <c r="O137" s="50"/>
      <c r="P137" s="50"/>
      <c r="Q137" s="50"/>
      <c r="R137" s="36"/>
      <c r="S137" s="37"/>
      <c r="T137" s="37"/>
      <c r="U137" s="46"/>
      <c r="V137" s="36"/>
      <c r="W137" s="47"/>
      <c r="X137" s="47"/>
      <c r="Y137" s="64" t="s">
        <v>47</v>
      </c>
      <c r="Z137" s="64" t="s">
        <v>20</v>
      </c>
      <c r="AA137" s="60" t="str">
        <f>IF(ISERROR(VLOOKUP(Y137&amp;Z137,[10]Hoja1!$C$1:$F$25,4,0)),"",(VLOOKUP(Y137&amp;Z137,[10]Hoja1!$C$1:$F$25,4,0)))</f>
        <v>Moderado</v>
      </c>
      <c r="AB137" s="55" t="s">
        <v>198</v>
      </c>
      <c r="AC137" s="55" t="s">
        <v>199</v>
      </c>
      <c r="AD137" s="55" t="s">
        <v>203</v>
      </c>
      <c r="AE137" s="55" t="s">
        <v>204</v>
      </c>
    </row>
    <row r="138" spans="2:31" ht="73.5" customHeight="1" x14ac:dyDescent="0.2">
      <c r="B138" s="59"/>
      <c r="C138" s="59"/>
      <c r="D138" s="72"/>
      <c r="E138" s="59"/>
      <c r="F138" s="59" t="s">
        <v>169</v>
      </c>
      <c r="G138" s="59"/>
      <c r="H138" s="61"/>
      <c r="I138" s="62"/>
      <c r="J138" s="60"/>
      <c r="K138" s="73"/>
      <c r="L138" s="38" t="s">
        <v>170</v>
      </c>
      <c r="M138" s="50"/>
      <c r="N138" s="50"/>
      <c r="O138" s="50"/>
      <c r="P138" s="50"/>
      <c r="Q138" s="50"/>
      <c r="R138" s="36"/>
      <c r="S138" s="37"/>
      <c r="T138" s="37"/>
      <c r="U138" s="46"/>
      <c r="V138" s="36"/>
      <c r="W138" s="47"/>
      <c r="X138" s="47"/>
      <c r="Y138" s="64"/>
      <c r="Z138" s="64"/>
      <c r="AA138" s="60"/>
      <c r="AB138" s="55"/>
      <c r="AC138" s="55"/>
      <c r="AD138" s="55"/>
      <c r="AE138" s="55"/>
    </row>
    <row r="139" spans="2:31" ht="73.5" customHeight="1" x14ac:dyDescent="0.2">
      <c r="B139" s="59"/>
      <c r="C139" s="59"/>
      <c r="D139" s="72"/>
      <c r="E139" s="59"/>
      <c r="F139" s="59"/>
      <c r="G139" s="59"/>
      <c r="H139" s="61"/>
      <c r="I139" s="62"/>
      <c r="J139" s="60"/>
      <c r="K139" s="73"/>
      <c r="L139" s="38" t="s">
        <v>171</v>
      </c>
      <c r="M139" s="50"/>
      <c r="N139" s="50"/>
      <c r="O139" s="50"/>
      <c r="P139" s="50"/>
      <c r="Q139" s="50"/>
      <c r="R139" s="36"/>
      <c r="S139" s="37"/>
      <c r="T139" s="37"/>
      <c r="U139" s="46"/>
      <c r="V139" s="36"/>
      <c r="W139" s="47"/>
      <c r="X139" s="47"/>
      <c r="Y139" s="64"/>
      <c r="Z139" s="64"/>
      <c r="AA139" s="60"/>
      <c r="AB139" s="55"/>
      <c r="AC139" s="55"/>
      <c r="AD139" s="55"/>
      <c r="AE139" s="55"/>
    </row>
    <row r="140" spans="2:31" s="10" customFormat="1" ht="120" customHeight="1" x14ac:dyDescent="0.2">
      <c r="B140" s="59">
        <v>58</v>
      </c>
      <c r="C140" s="59" t="s">
        <v>172</v>
      </c>
      <c r="D140" s="59"/>
      <c r="E140" s="59" t="s">
        <v>36</v>
      </c>
      <c r="F140" s="59" t="s">
        <v>173</v>
      </c>
      <c r="G140" s="59" t="s">
        <v>174</v>
      </c>
      <c r="H140" s="61" t="s">
        <v>16</v>
      </c>
      <c r="I140" s="62" t="s">
        <v>21</v>
      </c>
      <c r="J140" s="60" t="str">
        <f>IF(ISERROR(VLOOKUP(H140&amp;I140,[11]Hoja1!$C$1:$F$25,4,0)),"",(VLOOKUP(H140&amp;I140,[11]Hoja1!$C$1:$F$25,4,0)))</f>
        <v>Extremo</v>
      </c>
      <c r="K140" s="63">
        <v>1</v>
      </c>
      <c r="L140" s="59" t="s">
        <v>175</v>
      </c>
      <c r="M140" s="50"/>
      <c r="N140" s="50"/>
      <c r="O140" s="50"/>
      <c r="P140" s="50"/>
      <c r="Q140" s="50"/>
      <c r="R140" s="36"/>
      <c r="S140" s="37"/>
      <c r="T140" s="37"/>
      <c r="U140" s="46"/>
      <c r="V140" s="36"/>
      <c r="W140" s="47"/>
      <c r="X140" s="47"/>
      <c r="Y140" s="64" t="s">
        <v>14</v>
      </c>
      <c r="Z140" s="64" t="s">
        <v>102</v>
      </c>
      <c r="AA140" s="60" t="s">
        <v>29</v>
      </c>
      <c r="AB140" s="55" t="s">
        <v>201</v>
      </c>
      <c r="AC140" s="55" t="s">
        <v>202</v>
      </c>
      <c r="AD140" s="55" t="s">
        <v>203</v>
      </c>
      <c r="AE140" s="55" t="s">
        <v>204</v>
      </c>
    </row>
    <row r="141" spans="2:31" s="10" customFormat="1" ht="69.75" customHeight="1" x14ac:dyDescent="0.2">
      <c r="B141" s="59"/>
      <c r="C141" s="59"/>
      <c r="D141" s="59"/>
      <c r="E141" s="59"/>
      <c r="F141" s="59"/>
      <c r="G141" s="59"/>
      <c r="H141" s="61"/>
      <c r="I141" s="62"/>
      <c r="J141" s="60"/>
      <c r="K141" s="63"/>
      <c r="L141" s="59"/>
      <c r="M141" s="50"/>
      <c r="N141" s="50"/>
      <c r="O141" s="50"/>
      <c r="P141" s="50"/>
      <c r="Q141" s="50"/>
      <c r="R141" s="36"/>
      <c r="S141" s="37"/>
      <c r="T141" s="37"/>
      <c r="U141" s="46"/>
      <c r="V141" s="36"/>
      <c r="W141" s="47"/>
      <c r="X141" s="47"/>
      <c r="Y141" s="64"/>
      <c r="Z141" s="64"/>
      <c r="AA141" s="60"/>
      <c r="AB141" s="55"/>
      <c r="AC141" s="55"/>
      <c r="AD141" s="55"/>
      <c r="AE141" s="55"/>
    </row>
    <row r="142" spans="2:31" s="10" customFormat="1" ht="63.75" customHeight="1" x14ac:dyDescent="0.2">
      <c r="B142" s="59"/>
      <c r="C142" s="59"/>
      <c r="D142" s="59"/>
      <c r="E142" s="59"/>
      <c r="F142" s="59"/>
      <c r="G142" s="59"/>
      <c r="H142" s="61"/>
      <c r="I142" s="62"/>
      <c r="J142" s="60"/>
      <c r="K142" s="63"/>
      <c r="L142" s="59"/>
      <c r="M142" s="50"/>
      <c r="N142" s="50"/>
      <c r="O142" s="50"/>
      <c r="P142" s="50"/>
      <c r="Q142" s="50"/>
      <c r="R142" s="36"/>
      <c r="S142" s="37"/>
      <c r="T142" s="37"/>
      <c r="U142" s="46"/>
      <c r="V142" s="36"/>
      <c r="W142" s="47"/>
      <c r="X142" s="47"/>
      <c r="Y142" s="64"/>
      <c r="Z142" s="64"/>
      <c r="AA142" s="60"/>
      <c r="AB142" s="55"/>
      <c r="AC142" s="55"/>
      <c r="AD142" s="55"/>
      <c r="AE142" s="55"/>
    </row>
    <row r="143" spans="2:31" s="10" customFormat="1" ht="63.75" customHeight="1" x14ac:dyDescent="0.2"/>
    <row r="144" spans="2:31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  <row r="269" s="10" customFormat="1" x14ac:dyDescent="0.2"/>
    <row r="270" s="10" customFormat="1" x14ac:dyDescent="0.2"/>
    <row r="271" s="10" customFormat="1" x14ac:dyDescent="0.2"/>
    <row r="272" s="10" customFormat="1" x14ac:dyDescent="0.2"/>
    <row r="273" s="10" customFormat="1" x14ac:dyDescent="0.2"/>
    <row r="274" s="10" customFormat="1" x14ac:dyDescent="0.2"/>
    <row r="275" s="10" customFormat="1" x14ac:dyDescent="0.2"/>
    <row r="276" s="10" customFormat="1" x14ac:dyDescent="0.2"/>
    <row r="277" s="10" customFormat="1" x14ac:dyDescent="0.2"/>
    <row r="278" s="10" customFormat="1" x14ac:dyDescent="0.2"/>
    <row r="279" s="10" customFormat="1" x14ac:dyDescent="0.2"/>
    <row r="280" s="10" customFormat="1" x14ac:dyDescent="0.2"/>
    <row r="281" s="10" customFormat="1" x14ac:dyDescent="0.2"/>
    <row r="282" s="10" customFormat="1" x14ac:dyDescent="0.2"/>
    <row r="283" s="10" customFormat="1" x14ac:dyDescent="0.2"/>
    <row r="284" s="10" customFormat="1" x14ac:dyDescent="0.2"/>
    <row r="285" s="10" customFormat="1" x14ac:dyDescent="0.2"/>
    <row r="286" s="10" customFormat="1" x14ac:dyDescent="0.2"/>
    <row r="287" s="10" customFormat="1" x14ac:dyDescent="0.2"/>
    <row r="288" s="10" customFormat="1" x14ac:dyDescent="0.2"/>
    <row r="289" s="10" customFormat="1" x14ac:dyDescent="0.2"/>
    <row r="290" s="10" customFormat="1" x14ac:dyDescent="0.2"/>
    <row r="291" s="10" customFormat="1" x14ac:dyDescent="0.2"/>
    <row r="292" s="10" customFormat="1" x14ac:dyDescent="0.2"/>
    <row r="293" s="10" customFormat="1" x14ac:dyDescent="0.2"/>
    <row r="294" s="10" customFormat="1" x14ac:dyDescent="0.2"/>
    <row r="295" s="10" customFormat="1" x14ac:dyDescent="0.2"/>
    <row r="296" s="10" customFormat="1" x14ac:dyDescent="0.2"/>
    <row r="297" s="10" customFormat="1" x14ac:dyDescent="0.2"/>
    <row r="298" s="10" customFormat="1" x14ac:dyDescent="0.2"/>
    <row r="299" s="10" customFormat="1" x14ac:dyDescent="0.2"/>
    <row r="300" s="10" customFormat="1" x14ac:dyDescent="0.2"/>
    <row r="301" s="10" customFormat="1" x14ac:dyDescent="0.2"/>
    <row r="302" s="10" customFormat="1" x14ac:dyDescent="0.2"/>
    <row r="303" s="10" customFormat="1" x14ac:dyDescent="0.2"/>
    <row r="304" s="10" customFormat="1" x14ac:dyDescent="0.2"/>
    <row r="305" s="10" customFormat="1" x14ac:dyDescent="0.2"/>
    <row r="306" s="10" customFormat="1" x14ac:dyDescent="0.2"/>
    <row r="307" s="10" customFormat="1" x14ac:dyDescent="0.2"/>
    <row r="308" s="10" customFormat="1" x14ac:dyDescent="0.2"/>
    <row r="309" s="10" customFormat="1" x14ac:dyDescent="0.2"/>
    <row r="310" s="10" customFormat="1" x14ac:dyDescent="0.2"/>
    <row r="311" s="10" customFormat="1" x14ac:dyDescent="0.2"/>
    <row r="312" s="10" customFormat="1" x14ac:dyDescent="0.2"/>
    <row r="313" s="10" customFormat="1" x14ac:dyDescent="0.2"/>
    <row r="314" s="10" customFormat="1" x14ac:dyDescent="0.2"/>
    <row r="315" s="10" customFormat="1" x14ac:dyDescent="0.2"/>
    <row r="316" s="10" customFormat="1" x14ac:dyDescent="0.2"/>
    <row r="317" s="10" customFormat="1" x14ac:dyDescent="0.2"/>
    <row r="318" s="10" customFormat="1" x14ac:dyDescent="0.2"/>
    <row r="319" s="10" customFormat="1" x14ac:dyDescent="0.2"/>
    <row r="320" s="10" customFormat="1" x14ac:dyDescent="0.2"/>
    <row r="321" s="10" customFormat="1" x14ac:dyDescent="0.2"/>
    <row r="322" s="10" customFormat="1" x14ac:dyDescent="0.2"/>
    <row r="323" s="10" customFormat="1" x14ac:dyDescent="0.2"/>
    <row r="324" s="10" customFormat="1" x14ac:dyDescent="0.2"/>
    <row r="325" s="10" customFormat="1" x14ac:dyDescent="0.2"/>
    <row r="326" s="10" customFormat="1" x14ac:dyDescent="0.2"/>
    <row r="327" s="10" customFormat="1" x14ac:dyDescent="0.2"/>
    <row r="328" s="10" customFormat="1" x14ac:dyDescent="0.2"/>
    <row r="329" s="10" customFormat="1" x14ac:dyDescent="0.2"/>
    <row r="330" s="10" customFormat="1" x14ac:dyDescent="0.2"/>
    <row r="331" s="10" customFormat="1" x14ac:dyDescent="0.2"/>
    <row r="332" s="10" customFormat="1" x14ac:dyDescent="0.2"/>
    <row r="333" s="10" customFormat="1" x14ac:dyDescent="0.2"/>
    <row r="334" s="10" customFormat="1" x14ac:dyDescent="0.2"/>
    <row r="335" s="10" customFormat="1" x14ac:dyDescent="0.2"/>
    <row r="336" s="10" customFormat="1" x14ac:dyDescent="0.2"/>
    <row r="337" s="10" customFormat="1" x14ac:dyDescent="0.2"/>
    <row r="338" s="10" customFormat="1" x14ac:dyDescent="0.2"/>
    <row r="339" s="10" customFormat="1" x14ac:dyDescent="0.2"/>
    <row r="340" s="10" customFormat="1" x14ac:dyDescent="0.2"/>
    <row r="341" s="10" customFormat="1" x14ac:dyDescent="0.2"/>
    <row r="342" s="10" customFormat="1" x14ac:dyDescent="0.2"/>
    <row r="343" s="10" customFormat="1" x14ac:dyDescent="0.2"/>
    <row r="344" s="10" customFormat="1" x14ac:dyDescent="0.2"/>
    <row r="345" s="10" customFormat="1" x14ac:dyDescent="0.2"/>
    <row r="346" s="10" customFormat="1" x14ac:dyDescent="0.2"/>
    <row r="347" s="10" customFormat="1" x14ac:dyDescent="0.2"/>
    <row r="348" s="10" customFormat="1" x14ac:dyDescent="0.2"/>
    <row r="349" s="10" customFormat="1" x14ac:dyDescent="0.2"/>
    <row r="350" s="10" customFormat="1" x14ac:dyDescent="0.2"/>
    <row r="351" s="10" customFormat="1" x14ac:dyDescent="0.2"/>
    <row r="352" s="10" customFormat="1" x14ac:dyDescent="0.2"/>
    <row r="353" s="10" customFormat="1" x14ac:dyDescent="0.2"/>
    <row r="354" s="10" customFormat="1" x14ac:dyDescent="0.2"/>
    <row r="355" s="10" customFormat="1" x14ac:dyDescent="0.2"/>
    <row r="356" s="10" customFormat="1" x14ac:dyDescent="0.2"/>
    <row r="357" s="10" customFormat="1" x14ac:dyDescent="0.2"/>
    <row r="358" s="10" customFormat="1" x14ac:dyDescent="0.2"/>
    <row r="359" s="10" customFormat="1" x14ac:dyDescent="0.2"/>
    <row r="360" s="10" customFormat="1" x14ac:dyDescent="0.2"/>
    <row r="361" s="10" customFormat="1" x14ac:dyDescent="0.2"/>
    <row r="362" s="10" customFormat="1" x14ac:dyDescent="0.2"/>
    <row r="363" s="10" customFormat="1" x14ac:dyDescent="0.2"/>
    <row r="364" s="10" customFormat="1" x14ac:dyDescent="0.2"/>
    <row r="365" s="10" customFormat="1" x14ac:dyDescent="0.2"/>
    <row r="366" s="10" customFormat="1" x14ac:dyDescent="0.2"/>
    <row r="367" s="10" customFormat="1" x14ac:dyDescent="0.2"/>
    <row r="368" s="10" customFormat="1" x14ac:dyDescent="0.2"/>
    <row r="369" s="10" customFormat="1" x14ac:dyDescent="0.2"/>
    <row r="370" s="10" customFormat="1" x14ac:dyDescent="0.2"/>
    <row r="371" s="10" customFormat="1" x14ac:dyDescent="0.2"/>
    <row r="372" s="10" customFormat="1" x14ac:dyDescent="0.2"/>
    <row r="373" s="10" customFormat="1" x14ac:dyDescent="0.2"/>
    <row r="374" s="10" customFormat="1" x14ac:dyDescent="0.2"/>
    <row r="375" s="10" customFormat="1" x14ac:dyDescent="0.2"/>
    <row r="376" s="10" customFormat="1" x14ac:dyDescent="0.2"/>
    <row r="377" s="10" customFormat="1" x14ac:dyDescent="0.2"/>
    <row r="378" s="10" customFormat="1" x14ac:dyDescent="0.2"/>
    <row r="379" s="10" customFormat="1" x14ac:dyDescent="0.2"/>
    <row r="380" s="10" customFormat="1" x14ac:dyDescent="0.2"/>
    <row r="381" s="10" customFormat="1" x14ac:dyDescent="0.2"/>
    <row r="382" s="10" customFormat="1" x14ac:dyDescent="0.2"/>
    <row r="383" s="10" customFormat="1" x14ac:dyDescent="0.2"/>
    <row r="384" s="10" customFormat="1" x14ac:dyDescent="0.2"/>
    <row r="385" spans="2:27" s="10" customFormat="1" x14ac:dyDescent="0.2"/>
    <row r="386" spans="2:27" s="10" customFormat="1" x14ac:dyDescent="0.2"/>
    <row r="387" spans="2:27" s="10" customFormat="1" x14ac:dyDescent="0.2"/>
    <row r="388" spans="2:27" s="10" customFormat="1" x14ac:dyDescent="0.2"/>
    <row r="389" spans="2:27" s="10" customFormat="1" x14ac:dyDescent="0.2"/>
    <row r="390" spans="2:27" x14ac:dyDescent="0.2"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</row>
    <row r="391" spans="2:27" x14ac:dyDescent="0.2"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</row>
    <row r="392" spans="2:27" x14ac:dyDescent="0.2"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</row>
  </sheetData>
  <mergeCells count="710">
    <mergeCell ref="AB119:AB120"/>
    <mergeCell ref="AC119:AC120"/>
    <mergeCell ref="AD116:AD117"/>
    <mergeCell ref="AE116:AE117"/>
    <mergeCell ref="B132:B133"/>
    <mergeCell ref="C134:C136"/>
    <mergeCell ref="D134:D136"/>
    <mergeCell ref="E134:E136"/>
    <mergeCell ref="G134:G136"/>
    <mergeCell ref="B127:B128"/>
    <mergeCell ref="C127:C128"/>
    <mergeCell ref="D127:D128"/>
    <mergeCell ref="E127:E128"/>
    <mergeCell ref="G127:G128"/>
    <mergeCell ref="H127:H128"/>
    <mergeCell ref="I127:I128"/>
    <mergeCell ref="J127:J128"/>
    <mergeCell ref="AA119:AA120"/>
    <mergeCell ref="U121:U122"/>
    <mergeCell ref="B121:B122"/>
    <mergeCell ref="B124:B125"/>
    <mergeCell ref="E124:E125"/>
    <mergeCell ref="D124:D125"/>
    <mergeCell ref="C124:C125"/>
    <mergeCell ref="AB140:AB142"/>
    <mergeCell ref="AC140:AC142"/>
    <mergeCell ref="AD137:AD139"/>
    <mergeCell ref="AE137:AE139"/>
    <mergeCell ref="Z124:Z125"/>
    <mergeCell ref="AA124:AA125"/>
    <mergeCell ref="U124:U125"/>
    <mergeCell ref="Y127:Y128"/>
    <mergeCell ref="AA127:AA128"/>
    <mergeCell ref="Z127:Z128"/>
    <mergeCell ref="Y132:Y133"/>
    <mergeCell ref="Z132:Z133"/>
    <mergeCell ref="AA132:AA133"/>
    <mergeCell ref="Y137:Y139"/>
    <mergeCell ref="Z137:Z139"/>
    <mergeCell ref="AD129:AD130"/>
    <mergeCell ref="AE129:AE130"/>
    <mergeCell ref="AD131:AD133"/>
    <mergeCell ref="AE131:AE133"/>
    <mergeCell ref="AD134:AD136"/>
    <mergeCell ref="AE134:AE136"/>
    <mergeCell ref="K116:K118"/>
    <mergeCell ref="K119:K120"/>
    <mergeCell ref="K121:K122"/>
    <mergeCell ref="K124:K125"/>
    <mergeCell ref="V121:V122"/>
    <mergeCell ref="X119:X120"/>
    <mergeCell ref="Y119:Y120"/>
    <mergeCell ref="Z119:Z120"/>
    <mergeCell ref="K132:K133"/>
    <mergeCell ref="L132:L133"/>
    <mergeCell ref="K127:K128"/>
    <mergeCell ref="V119:V120"/>
    <mergeCell ref="W119:W120"/>
    <mergeCell ref="V124:V125"/>
    <mergeCell ref="W124:W125"/>
    <mergeCell ref="X124:X125"/>
    <mergeCell ref="Y124:Y125"/>
    <mergeCell ref="U119:U120"/>
    <mergeCell ref="D121:D122"/>
    <mergeCell ref="I119:I120"/>
    <mergeCell ref="H121:H122"/>
    <mergeCell ref="I124:I125"/>
    <mergeCell ref="G119:G120"/>
    <mergeCell ref="G121:G122"/>
    <mergeCell ref="H119:H120"/>
    <mergeCell ref="I121:I122"/>
    <mergeCell ref="H124:H125"/>
    <mergeCell ref="B8:G8"/>
    <mergeCell ref="H10:AA10"/>
    <mergeCell ref="H9:AA9"/>
    <mergeCell ref="AB8:AE8"/>
    <mergeCell ref="AB9:AE9"/>
    <mergeCell ref="AB10:AE10"/>
    <mergeCell ref="AB11:AE11"/>
    <mergeCell ref="V116:V118"/>
    <mergeCell ref="U116:U118"/>
    <mergeCell ref="W116:W118"/>
    <mergeCell ref="Y18:AA18"/>
    <mergeCell ref="I116:I118"/>
    <mergeCell ref="J116:J118"/>
    <mergeCell ref="C18:C19"/>
    <mergeCell ref="AA116:AA118"/>
    <mergeCell ref="H8:AA8"/>
    <mergeCell ref="Y116:Y118"/>
    <mergeCell ref="Z116:Z118"/>
    <mergeCell ref="D116:D118"/>
    <mergeCell ref="B17:G17"/>
    <mergeCell ref="B116:B118"/>
    <mergeCell ref="B18:B19"/>
    <mergeCell ref="G18:G19"/>
    <mergeCell ref="H18:J18"/>
    <mergeCell ref="L18:X18"/>
    <mergeCell ref="C116:C118"/>
    <mergeCell ref="G116:G118"/>
    <mergeCell ref="H116:H118"/>
    <mergeCell ref="B16:AE16"/>
    <mergeCell ref="H11:AA11"/>
    <mergeCell ref="E119:E120"/>
    <mergeCell ref="E121:E122"/>
    <mergeCell ref="E116:E118"/>
    <mergeCell ref="W121:W122"/>
    <mergeCell ref="X121:X122"/>
    <mergeCell ref="Y121:Y122"/>
    <mergeCell ref="Z121:Z122"/>
    <mergeCell ref="AA121:AA122"/>
    <mergeCell ref="X116:X118"/>
    <mergeCell ref="AB17:AE18"/>
    <mergeCell ref="B15:AE15"/>
    <mergeCell ref="B12:AE12"/>
    <mergeCell ref="H17:AA17"/>
    <mergeCell ref="B9:G11"/>
    <mergeCell ref="C121:C122"/>
    <mergeCell ref="D119:D120"/>
    <mergeCell ref="J119:J120"/>
    <mergeCell ref="B119:B120"/>
    <mergeCell ref="E18:E19"/>
    <mergeCell ref="F18:F19"/>
    <mergeCell ref="C132:C133"/>
    <mergeCell ref="D132:D133"/>
    <mergeCell ref="E132:E133"/>
    <mergeCell ref="G132:G133"/>
    <mergeCell ref="H132:H133"/>
    <mergeCell ref="I132:I133"/>
    <mergeCell ref="J132:J133"/>
    <mergeCell ref="D18:D19"/>
    <mergeCell ref="G124:G125"/>
    <mergeCell ref="F116:F118"/>
    <mergeCell ref="C31:C32"/>
    <mergeCell ref="E31:E32"/>
    <mergeCell ref="C43:C45"/>
    <mergeCell ref="E43:E45"/>
    <mergeCell ref="G43:G45"/>
    <mergeCell ref="H43:H45"/>
    <mergeCell ref="I43:I45"/>
    <mergeCell ref="C119:C120"/>
    <mergeCell ref="J121:J122"/>
    <mergeCell ref="J124:J125"/>
    <mergeCell ref="K134:K136"/>
    <mergeCell ref="J137:J139"/>
    <mergeCell ref="K137:K139"/>
    <mergeCell ref="F138:F139"/>
    <mergeCell ref="AB132:AB133"/>
    <mergeCell ref="AC132:AC133"/>
    <mergeCell ref="AB137:AB139"/>
    <mergeCell ref="AC137:AC139"/>
    <mergeCell ref="I137:I139"/>
    <mergeCell ref="L135:L136"/>
    <mergeCell ref="Y134:Y136"/>
    <mergeCell ref="Z134:Z136"/>
    <mergeCell ref="AA134:AA136"/>
    <mergeCell ref="AB134:AB136"/>
    <mergeCell ref="AC134:AC136"/>
    <mergeCell ref="AA137:AA139"/>
    <mergeCell ref="K140:K142"/>
    <mergeCell ref="L140:L142"/>
    <mergeCell ref="Y140:Y142"/>
    <mergeCell ref="Z140:Z142"/>
    <mergeCell ref="AA140:AA142"/>
    <mergeCell ref="C137:C139"/>
    <mergeCell ref="D137:D139"/>
    <mergeCell ref="E137:E139"/>
    <mergeCell ref="G137:G139"/>
    <mergeCell ref="H137:H139"/>
    <mergeCell ref="C140:C142"/>
    <mergeCell ref="D140:D142"/>
    <mergeCell ref="E140:E142"/>
    <mergeCell ref="F140:F142"/>
    <mergeCell ref="G140:G142"/>
    <mergeCell ref="H140:H142"/>
    <mergeCell ref="A20:A22"/>
    <mergeCell ref="B20:B22"/>
    <mergeCell ref="C20:C22"/>
    <mergeCell ref="E20:E22"/>
    <mergeCell ref="G20:G22"/>
    <mergeCell ref="H20:H22"/>
    <mergeCell ref="I20:I22"/>
    <mergeCell ref="I140:I142"/>
    <mergeCell ref="J140:J142"/>
    <mergeCell ref="B134:B136"/>
    <mergeCell ref="B137:B139"/>
    <mergeCell ref="B140:B142"/>
    <mergeCell ref="H134:H136"/>
    <mergeCell ref="I134:I136"/>
    <mergeCell ref="J134:J136"/>
    <mergeCell ref="Z20:Z22"/>
    <mergeCell ref="AA20:AA22"/>
    <mergeCell ref="C23:C25"/>
    <mergeCell ref="E23:E25"/>
    <mergeCell ref="G23:G25"/>
    <mergeCell ref="H23:H25"/>
    <mergeCell ref="I23:I25"/>
    <mergeCell ref="J23:J25"/>
    <mergeCell ref="K23:K25"/>
    <mergeCell ref="Y23:Y25"/>
    <mergeCell ref="Z23:Z25"/>
    <mergeCell ref="AA23:AA25"/>
    <mergeCell ref="U20:U22"/>
    <mergeCell ref="V20:V22"/>
    <mergeCell ref="W20:W22"/>
    <mergeCell ref="X20:X22"/>
    <mergeCell ref="Y20:Y22"/>
    <mergeCell ref="D20:D22"/>
    <mergeCell ref="J20:J22"/>
    <mergeCell ref="K20:K22"/>
    <mergeCell ref="B23:B25"/>
    <mergeCell ref="B26:B27"/>
    <mergeCell ref="C26:C27"/>
    <mergeCell ref="E26:E27"/>
    <mergeCell ref="G26:G27"/>
    <mergeCell ref="H26:H27"/>
    <mergeCell ref="I26:I27"/>
    <mergeCell ref="J26:J27"/>
    <mergeCell ref="K26:K27"/>
    <mergeCell ref="Z31:Z32"/>
    <mergeCell ref="AA31:AA32"/>
    <mergeCell ref="Z33:Z34"/>
    <mergeCell ref="AA33:AA34"/>
    <mergeCell ref="Y26:Y27"/>
    <mergeCell ref="Z26:Z27"/>
    <mergeCell ref="AA26:AA27"/>
    <mergeCell ref="C28:C30"/>
    <mergeCell ref="B28:B30"/>
    <mergeCell ref="E28:E30"/>
    <mergeCell ref="G28:G30"/>
    <mergeCell ref="H28:H30"/>
    <mergeCell ref="I28:I30"/>
    <mergeCell ref="J28:J30"/>
    <mergeCell ref="K28:K30"/>
    <mergeCell ref="Y28:Y30"/>
    <mergeCell ref="Z28:Z30"/>
    <mergeCell ref="AA28:AA30"/>
    <mergeCell ref="B33:B34"/>
    <mergeCell ref="B36:B37"/>
    <mergeCell ref="B31:B32"/>
    <mergeCell ref="G31:G32"/>
    <mergeCell ref="H31:H32"/>
    <mergeCell ref="I31:I32"/>
    <mergeCell ref="J31:J32"/>
    <mergeCell ref="K31:K32"/>
    <mergeCell ref="Y31:Y32"/>
    <mergeCell ref="J36:J37"/>
    <mergeCell ref="K36:K37"/>
    <mergeCell ref="Y36:Y37"/>
    <mergeCell ref="Z36:Z37"/>
    <mergeCell ref="AA36:AA37"/>
    <mergeCell ref="C33:C34"/>
    <mergeCell ref="E33:E34"/>
    <mergeCell ref="F33:F34"/>
    <mergeCell ref="G33:G34"/>
    <mergeCell ref="H33:H34"/>
    <mergeCell ref="I33:I34"/>
    <mergeCell ref="J33:J34"/>
    <mergeCell ref="K33:K34"/>
    <mergeCell ref="Y33:Y34"/>
    <mergeCell ref="B38:B40"/>
    <mergeCell ref="C38:C40"/>
    <mergeCell ref="E38:E40"/>
    <mergeCell ref="G38:G40"/>
    <mergeCell ref="H38:H40"/>
    <mergeCell ref="I38:I40"/>
    <mergeCell ref="C36:C37"/>
    <mergeCell ref="E36:E37"/>
    <mergeCell ref="G36:G37"/>
    <mergeCell ref="H36:H37"/>
    <mergeCell ref="I36:I37"/>
    <mergeCell ref="AA38:AA40"/>
    <mergeCell ref="C41:C42"/>
    <mergeCell ref="E41:E42"/>
    <mergeCell ref="G41:G42"/>
    <mergeCell ref="H41:H42"/>
    <mergeCell ref="I41:I42"/>
    <mergeCell ref="J41:J42"/>
    <mergeCell ref="K41:K42"/>
    <mergeCell ref="Y41:Y42"/>
    <mergeCell ref="Z41:Z42"/>
    <mergeCell ref="AA41:AA42"/>
    <mergeCell ref="Y38:Y40"/>
    <mergeCell ref="J38:J40"/>
    <mergeCell ref="K38:K40"/>
    <mergeCell ref="Z38:Z40"/>
    <mergeCell ref="J43:J45"/>
    <mergeCell ref="K43:K45"/>
    <mergeCell ref="Y43:Y45"/>
    <mergeCell ref="Z43:Z45"/>
    <mergeCell ref="AA43:AA45"/>
    <mergeCell ref="C46:C48"/>
    <mergeCell ref="E46:E48"/>
    <mergeCell ref="G46:G48"/>
    <mergeCell ref="H46:H48"/>
    <mergeCell ref="I46:I48"/>
    <mergeCell ref="J46:J48"/>
    <mergeCell ref="K46:K48"/>
    <mergeCell ref="Y46:Y48"/>
    <mergeCell ref="Z46:Z48"/>
    <mergeCell ref="AA46:AA48"/>
    <mergeCell ref="AA49:AA51"/>
    <mergeCell ref="B49:B51"/>
    <mergeCell ref="C52:C54"/>
    <mergeCell ref="E52:E54"/>
    <mergeCell ref="G52:G54"/>
    <mergeCell ref="H52:H54"/>
    <mergeCell ref="I52:I54"/>
    <mergeCell ref="J52:J54"/>
    <mergeCell ref="K52:K54"/>
    <mergeCell ref="Y52:Y54"/>
    <mergeCell ref="Z52:Z54"/>
    <mergeCell ref="AA52:AA54"/>
    <mergeCell ref="C49:C51"/>
    <mergeCell ref="E49:E51"/>
    <mergeCell ref="G49:G51"/>
    <mergeCell ref="H49:H51"/>
    <mergeCell ref="I49:I51"/>
    <mergeCell ref="J49:J51"/>
    <mergeCell ref="K49:K51"/>
    <mergeCell ref="Y49:Y51"/>
    <mergeCell ref="Z49:Z51"/>
    <mergeCell ref="C55:C56"/>
    <mergeCell ref="E55:E56"/>
    <mergeCell ref="G55:G56"/>
    <mergeCell ref="H55:H56"/>
    <mergeCell ref="I55:I56"/>
    <mergeCell ref="J55:J56"/>
    <mergeCell ref="K55:K56"/>
    <mergeCell ref="Y55:Y56"/>
    <mergeCell ref="Z55:Z56"/>
    <mergeCell ref="AA57:AA59"/>
    <mergeCell ref="AB58:AB59"/>
    <mergeCell ref="AC58:AC59"/>
    <mergeCell ref="AD58:AD59"/>
    <mergeCell ref="AE58:AE59"/>
    <mergeCell ref="AB52:AB54"/>
    <mergeCell ref="AC52:AC54"/>
    <mergeCell ref="AD52:AD54"/>
    <mergeCell ref="AE52:AE54"/>
    <mergeCell ref="AA55:AA56"/>
    <mergeCell ref="AB55:AB56"/>
    <mergeCell ref="AC55:AC56"/>
    <mergeCell ref="AD55:AD56"/>
    <mergeCell ref="AE55:AE56"/>
    <mergeCell ref="C57:C59"/>
    <mergeCell ref="E57:E59"/>
    <mergeCell ref="G57:G59"/>
    <mergeCell ref="H57:H59"/>
    <mergeCell ref="I57:I59"/>
    <mergeCell ref="J57:J59"/>
    <mergeCell ref="K57:K59"/>
    <mergeCell ref="Y57:Y59"/>
    <mergeCell ref="Z57:Z59"/>
    <mergeCell ref="AA60:AA61"/>
    <mergeCell ref="AB60:AB61"/>
    <mergeCell ref="AC60:AC61"/>
    <mergeCell ref="AD60:AD61"/>
    <mergeCell ref="AE60:AE61"/>
    <mergeCell ref="C60:C61"/>
    <mergeCell ref="E60:E61"/>
    <mergeCell ref="G60:G61"/>
    <mergeCell ref="H60:H61"/>
    <mergeCell ref="I60:I61"/>
    <mergeCell ref="J60:J61"/>
    <mergeCell ref="K60:K61"/>
    <mergeCell ref="Y60:Y61"/>
    <mergeCell ref="Z60:Z61"/>
    <mergeCell ref="AA62:AA63"/>
    <mergeCell ref="C65:C66"/>
    <mergeCell ref="E65:E66"/>
    <mergeCell ref="F65:F66"/>
    <mergeCell ref="G65:G66"/>
    <mergeCell ref="H65:H66"/>
    <mergeCell ref="I65:I66"/>
    <mergeCell ref="J65:J66"/>
    <mergeCell ref="K65:K66"/>
    <mergeCell ref="Z65:Z66"/>
    <mergeCell ref="Y65:Y66"/>
    <mergeCell ref="AA65:AA66"/>
    <mergeCell ref="C62:C63"/>
    <mergeCell ref="E62:E63"/>
    <mergeCell ref="G62:G63"/>
    <mergeCell ref="H62:H63"/>
    <mergeCell ref="I62:I63"/>
    <mergeCell ref="J62:J63"/>
    <mergeCell ref="K62:K63"/>
    <mergeCell ref="Y62:Y63"/>
    <mergeCell ref="Z62:Z63"/>
    <mergeCell ref="AA67:AA68"/>
    <mergeCell ref="C69:C70"/>
    <mergeCell ref="E69:E70"/>
    <mergeCell ref="G69:G70"/>
    <mergeCell ref="H69:H70"/>
    <mergeCell ref="I69:I70"/>
    <mergeCell ref="J69:J70"/>
    <mergeCell ref="K69:K70"/>
    <mergeCell ref="Y69:Y70"/>
    <mergeCell ref="Z69:Z70"/>
    <mergeCell ref="AA69:AA70"/>
    <mergeCell ref="C67:C68"/>
    <mergeCell ref="E67:E68"/>
    <mergeCell ref="G67:G68"/>
    <mergeCell ref="H67:H68"/>
    <mergeCell ref="I67:I68"/>
    <mergeCell ref="J67:J68"/>
    <mergeCell ref="K67:K68"/>
    <mergeCell ref="Y67:Y68"/>
    <mergeCell ref="Z67:Z68"/>
    <mergeCell ref="AA71:AA72"/>
    <mergeCell ref="C73:C74"/>
    <mergeCell ref="E73:E74"/>
    <mergeCell ref="G73:G74"/>
    <mergeCell ref="H73:H74"/>
    <mergeCell ref="I73:I74"/>
    <mergeCell ref="J73:J74"/>
    <mergeCell ref="K73:K74"/>
    <mergeCell ref="Y73:Y74"/>
    <mergeCell ref="Z73:Z74"/>
    <mergeCell ref="AA73:AA74"/>
    <mergeCell ref="C71:C72"/>
    <mergeCell ref="E71:E72"/>
    <mergeCell ref="G71:G72"/>
    <mergeCell ref="H71:H72"/>
    <mergeCell ref="I71:I72"/>
    <mergeCell ref="J71:J72"/>
    <mergeCell ref="K71:K72"/>
    <mergeCell ref="Y71:Y72"/>
    <mergeCell ref="Z71:Z72"/>
    <mergeCell ref="Z79:Z80"/>
    <mergeCell ref="Z75:Z77"/>
    <mergeCell ref="AA75:AA77"/>
    <mergeCell ref="C75:C77"/>
    <mergeCell ref="E75:E77"/>
    <mergeCell ref="G75:G77"/>
    <mergeCell ref="H75:H77"/>
    <mergeCell ref="I75:I77"/>
    <mergeCell ref="J75:J77"/>
    <mergeCell ref="K75:K77"/>
    <mergeCell ref="Y75:Y77"/>
    <mergeCell ref="AA79:AA80"/>
    <mergeCell ref="AB79:AB80"/>
    <mergeCell ref="AC79:AC80"/>
    <mergeCell ref="AD79:AD80"/>
    <mergeCell ref="AE79:AE80"/>
    <mergeCell ref="C81:C82"/>
    <mergeCell ref="E81:E82"/>
    <mergeCell ref="G81:G82"/>
    <mergeCell ref="H81:H82"/>
    <mergeCell ref="I81:I82"/>
    <mergeCell ref="J81:J82"/>
    <mergeCell ref="K81:K82"/>
    <mergeCell ref="L81:L82"/>
    <mergeCell ref="Y81:Y82"/>
    <mergeCell ref="Z81:Z82"/>
    <mergeCell ref="AA81:AA82"/>
    <mergeCell ref="C79:C80"/>
    <mergeCell ref="E79:E80"/>
    <mergeCell ref="G79:G80"/>
    <mergeCell ref="H79:H80"/>
    <mergeCell ref="J79:J80"/>
    <mergeCell ref="I79:I80"/>
    <mergeCell ref="K79:K80"/>
    <mergeCell ref="Y79:Y80"/>
    <mergeCell ref="Z83:Z84"/>
    <mergeCell ref="AA83:AA84"/>
    <mergeCell ref="C85:C87"/>
    <mergeCell ref="E85:E87"/>
    <mergeCell ref="G85:G87"/>
    <mergeCell ref="H85:H87"/>
    <mergeCell ref="I85:I87"/>
    <mergeCell ref="J85:J87"/>
    <mergeCell ref="K85:K87"/>
    <mergeCell ref="L85:L87"/>
    <mergeCell ref="Y85:Y87"/>
    <mergeCell ref="Z85:Z87"/>
    <mergeCell ref="AA85:AA87"/>
    <mergeCell ref="C83:C84"/>
    <mergeCell ref="E83:E84"/>
    <mergeCell ref="G83:G84"/>
    <mergeCell ref="H83:H84"/>
    <mergeCell ref="I83:I84"/>
    <mergeCell ref="J83:J84"/>
    <mergeCell ref="K83:K84"/>
    <mergeCell ref="L83:L84"/>
    <mergeCell ref="Y83:Y84"/>
    <mergeCell ref="Z88:Z89"/>
    <mergeCell ref="AA88:AA89"/>
    <mergeCell ref="C88:C89"/>
    <mergeCell ref="E88:E89"/>
    <mergeCell ref="G88:G89"/>
    <mergeCell ref="H88:H89"/>
    <mergeCell ref="I88:I89"/>
    <mergeCell ref="J88:J89"/>
    <mergeCell ref="K88:K89"/>
    <mergeCell ref="L88:L89"/>
    <mergeCell ref="Y88:Y89"/>
    <mergeCell ref="AA90:AA92"/>
    <mergeCell ref="C93:C94"/>
    <mergeCell ref="E93:E94"/>
    <mergeCell ref="G93:G94"/>
    <mergeCell ref="H93:H94"/>
    <mergeCell ref="I93:I94"/>
    <mergeCell ref="J93:J94"/>
    <mergeCell ref="K93:K94"/>
    <mergeCell ref="Z93:Z94"/>
    <mergeCell ref="Y93:Y94"/>
    <mergeCell ref="AA93:AA94"/>
    <mergeCell ref="C90:C92"/>
    <mergeCell ref="E90:E92"/>
    <mergeCell ref="G90:G92"/>
    <mergeCell ref="H90:H92"/>
    <mergeCell ref="I90:I92"/>
    <mergeCell ref="J90:J92"/>
    <mergeCell ref="K90:K92"/>
    <mergeCell ref="Y90:Y92"/>
    <mergeCell ref="Z90:Z92"/>
    <mergeCell ref="AA95:AA96"/>
    <mergeCell ref="C97:C98"/>
    <mergeCell ref="E97:E98"/>
    <mergeCell ref="G97:G98"/>
    <mergeCell ref="H97:H98"/>
    <mergeCell ref="I97:I98"/>
    <mergeCell ref="J97:J98"/>
    <mergeCell ref="K97:K98"/>
    <mergeCell ref="Y97:Y98"/>
    <mergeCell ref="Z97:Z98"/>
    <mergeCell ref="AA97:AA98"/>
    <mergeCell ref="C95:C96"/>
    <mergeCell ref="E95:E96"/>
    <mergeCell ref="G95:G96"/>
    <mergeCell ref="H95:H96"/>
    <mergeCell ref="I95:I96"/>
    <mergeCell ref="J95:J96"/>
    <mergeCell ref="K95:K96"/>
    <mergeCell ref="Y95:Y96"/>
    <mergeCell ref="Z95:Z96"/>
    <mergeCell ref="I101:I102"/>
    <mergeCell ref="J101:J102"/>
    <mergeCell ref="K101:K102"/>
    <mergeCell ref="Y101:Y102"/>
    <mergeCell ref="Z101:Z102"/>
    <mergeCell ref="AA101:AA102"/>
    <mergeCell ref="C99:C100"/>
    <mergeCell ref="E99:E100"/>
    <mergeCell ref="G99:G100"/>
    <mergeCell ref="H99:H100"/>
    <mergeCell ref="J99:J100"/>
    <mergeCell ref="I99:I100"/>
    <mergeCell ref="K99:K100"/>
    <mergeCell ref="Y99:Y100"/>
    <mergeCell ref="Z99:Z100"/>
    <mergeCell ref="AB104:AB105"/>
    <mergeCell ref="AC104:AC105"/>
    <mergeCell ref="AD104:AD105"/>
    <mergeCell ref="AE104:AE105"/>
    <mergeCell ref="B104:B105"/>
    <mergeCell ref="C106:C107"/>
    <mergeCell ref="E106:E107"/>
    <mergeCell ref="G106:G107"/>
    <mergeCell ref="H106:H107"/>
    <mergeCell ref="I106:I107"/>
    <mergeCell ref="J106:J107"/>
    <mergeCell ref="K106:K107"/>
    <mergeCell ref="Y106:Y107"/>
    <mergeCell ref="Z106:Z107"/>
    <mergeCell ref="AA106:AA107"/>
    <mergeCell ref="AB106:AB107"/>
    <mergeCell ref="AC106:AC107"/>
    <mergeCell ref="AD106:AD107"/>
    <mergeCell ref="AE106:AE107"/>
    <mergeCell ref="C104:C105"/>
    <mergeCell ref="E104:E105"/>
    <mergeCell ref="G104:G105"/>
    <mergeCell ref="H104:H105"/>
    <mergeCell ref="I104:I105"/>
    <mergeCell ref="AD108:AD109"/>
    <mergeCell ref="AE108:AE109"/>
    <mergeCell ref="C110:C111"/>
    <mergeCell ref="E110:E111"/>
    <mergeCell ref="F110:F111"/>
    <mergeCell ref="G110:G111"/>
    <mergeCell ref="H110:H111"/>
    <mergeCell ref="I110:I111"/>
    <mergeCell ref="J110:J111"/>
    <mergeCell ref="K110:K111"/>
    <mergeCell ref="Y110:Y111"/>
    <mergeCell ref="Z110:Z111"/>
    <mergeCell ref="AA110:AA111"/>
    <mergeCell ref="AB110:AB111"/>
    <mergeCell ref="AC110:AC111"/>
    <mergeCell ref="AD110:AD111"/>
    <mergeCell ref="AE110:AE111"/>
    <mergeCell ref="C108:C109"/>
    <mergeCell ref="E108:E109"/>
    <mergeCell ref="G108:G109"/>
    <mergeCell ref="H108:H109"/>
    <mergeCell ref="I108:I109"/>
    <mergeCell ref="J108:J109"/>
    <mergeCell ref="K108:K109"/>
    <mergeCell ref="Z114:Z115"/>
    <mergeCell ref="AA114:AA115"/>
    <mergeCell ref="AB114:AB115"/>
    <mergeCell ref="AC114:AC115"/>
    <mergeCell ref="AD114:AD115"/>
    <mergeCell ref="AE114:AE115"/>
    <mergeCell ref="C112:C113"/>
    <mergeCell ref="E112:E113"/>
    <mergeCell ref="G112:G113"/>
    <mergeCell ref="H112:H113"/>
    <mergeCell ref="I112:I113"/>
    <mergeCell ref="J112:J113"/>
    <mergeCell ref="K112:K113"/>
    <mergeCell ref="L112:L113"/>
    <mergeCell ref="Z112:Z113"/>
    <mergeCell ref="Y112:Y113"/>
    <mergeCell ref="C114:C115"/>
    <mergeCell ref="E114:E115"/>
    <mergeCell ref="G114:G115"/>
    <mergeCell ref="H114:H115"/>
    <mergeCell ref="I114:I115"/>
    <mergeCell ref="J114:J115"/>
    <mergeCell ref="K114:K115"/>
    <mergeCell ref="L114:L115"/>
    <mergeCell ref="Y114:Y115"/>
    <mergeCell ref="B41:B42"/>
    <mergeCell ref="B43:B45"/>
    <mergeCell ref="B46:B48"/>
    <mergeCell ref="B52:B54"/>
    <mergeCell ref="B55:B56"/>
    <mergeCell ref="B57:B59"/>
    <mergeCell ref="B60:B61"/>
    <mergeCell ref="B62:B63"/>
    <mergeCell ref="AA112:AA113"/>
    <mergeCell ref="Z108:Z109"/>
    <mergeCell ref="AA108:AA109"/>
    <mergeCell ref="L108:L109"/>
    <mergeCell ref="Y108:Y109"/>
    <mergeCell ref="J104:J105"/>
    <mergeCell ref="K104:K105"/>
    <mergeCell ref="L104:L105"/>
    <mergeCell ref="Y104:Y105"/>
    <mergeCell ref="Z104:Z105"/>
    <mergeCell ref="AA104:AA105"/>
    <mergeCell ref="AA99:AA100"/>
    <mergeCell ref="C101:C102"/>
    <mergeCell ref="E101:E102"/>
    <mergeCell ref="G101:G102"/>
    <mergeCell ref="H101:H102"/>
    <mergeCell ref="B95:B96"/>
    <mergeCell ref="B97:B98"/>
    <mergeCell ref="B99:B100"/>
    <mergeCell ref="B101:B102"/>
    <mergeCell ref="B106:B107"/>
    <mergeCell ref="B65:B66"/>
    <mergeCell ref="B67:B68"/>
    <mergeCell ref="B69:B70"/>
    <mergeCell ref="B71:B72"/>
    <mergeCell ref="B73:B74"/>
    <mergeCell ref="B75:B77"/>
    <mergeCell ref="B79:B80"/>
    <mergeCell ref="B81:B82"/>
    <mergeCell ref="B83:B84"/>
    <mergeCell ref="B108:B109"/>
    <mergeCell ref="B110:B111"/>
    <mergeCell ref="B112:B113"/>
    <mergeCell ref="B114:B115"/>
    <mergeCell ref="AB81:AB82"/>
    <mergeCell ref="AC81:AC82"/>
    <mergeCell ref="AD81:AD82"/>
    <mergeCell ref="AE81:AE82"/>
    <mergeCell ref="AB83:AB84"/>
    <mergeCell ref="AC83:AC84"/>
    <mergeCell ref="AD83:AD84"/>
    <mergeCell ref="AE83:AE84"/>
    <mergeCell ref="AB85:AB87"/>
    <mergeCell ref="AC85:AC87"/>
    <mergeCell ref="AD85:AD87"/>
    <mergeCell ref="AE85:AE87"/>
    <mergeCell ref="AB88:AB89"/>
    <mergeCell ref="AC88:AC89"/>
    <mergeCell ref="AD88:AD89"/>
    <mergeCell ref="AE88:AE89"/>
    <mergeCell ref="B85:B87"/>
    <mergeCell ref="B88:B89"/>
    <mergeCell ref="B90:B92"/>
    <mergeCell ref="B93:B94"/>
    <mergeCell ref="AD140:AD142"/>
    <mergeCell ref="AE140:AE142"/>
    <mergeCell ref="AB31:AB32"/>
    <mergeCell ref="AC31:AC32"/>
    <mergeCell ref="AD31:AD32"/>
    <mergeCell ref="AE31:AE32"/>
    <mergeCell ref="AB33:AB34"/>
    <mergeCell ref="AC33:AC34"/>
    <mergeCell ref="AD33:AD34"/>
    <mergeCell ref="AE33:AE34"/>
    <mergeCell ref="AB62:AB63"/>
    <mergeCell ref="AC62:AC63"/>
    <mergeCell ref="AD62:AD63"/>
    <mergeCell ref="AE62:AE63"/>
    <mergeCell ref="AB101:AB103"/>
    <mergeCell ref="AC101:AC103"/>
    <mergeCell ref="AD101:AD103"/>
    <mergeCell ref="AE101:AE103"/>
    <mergeCell ref="AB112:AB113"/>
    <mergeCell ref="AC112:AC113"/>
    <mergeCell ref="AD112:AD113"/>
    <mergeCell ref="AE112:AE113"/>
    <mergeCell ref="AB108:AB109"/>
    <mergeCell ref="AC108:AC109"/>
  </mergeCells>
  <conditionalFormatting sqref="AA124">
    <cfRule type="expression" dxfId="686" priority="925">
      <formula>AA124="Alto"</formula>
    </cfRule>
    <cfRule type="expression" dxfId="685" priority="926">
      <formula>AA124="Extremo"</formula>
    </cfRule>
    <cfRule type="expression" dxfId="684" priority="927">
      <formula>AA124="Moderado"</formula>
    </cfRule>
    <cfRule type="expression" dxfId="683" priority="928">
      <formula>AA124="Bajo"</formula>
    </cfRule>
  </conditionalFormatting>
  <conditionalFormatting sqref="AA116">
    <cfRule type="expression" dxfId="682" priority="909">
      <formula>AA116="Alto"</formula>
    </cfRule>
    <cfRule type="expression" dxfId="681" priority="910">
      <formula>AA116="Extremo"</formula>
    </cfRule>
    <cfRule type="expression" dxfId="680" priority="911">
      <formula>AA116="Moderado"</formula>
    </cfRule>
    <cfRule type="expression" dxfId="679" priority="912">
      <formula>AA116="Bajo"</formula>
    </cfRule>
  </conditionalFormatting>
  <conditionalFormatting sqref="J116:K116">
    <cfRule type="expression" dxfId="678" priority="913">
      <formula>J116="Alto"</formula>
    </cfRule>
    <cfRule type="expression" dxfId="677" priority="914">
      <formula>J116="Extremo"</formula>
    </cfRule>
    <cfRule type="expression" dxfId="676" priority="915">
      <formula>J116="Moderado"</formula>
    </cfRule>
    <cfRule type="expression" dxfId="675" priority="916">
      <formula>J116="Bajo"</formula>
    </cfRule>
  </conditionalFormatting>
  <conditionalFormatting sqref="AA119">
    <cfRule type="expression" dxfId="674" priority="893">
      <formula>AA119="Alto"</formula>
    </cfRule>
    <cfRule type="expression" dxfId="673" priority="894">
      <formula>AA119="Extremo"</formula>
    </cfRule>
    <cfRule type="expression" dxfId="672" priority="895">
      <formula>AA119="Moderado"</formula>
    </cfRule>
    <cfRule type="expression" dxfId="671" priority="896">
      <formula>AA119="Bajo"</formula>
    </cfRule>
  </conditionalFormatting>
  <conditionalFormatting sqref="J116:K116">
    <cfRule type="expression" dxfId="670" priority="944">
      <formula>J116="Alto"</formula>
    </cfRule>
    <cfRule type="expression" dxfId="669" priority="944">
      <formula>J116="Extremo"</formula>
    </cfRule>
    <cfRule type="expression" dxfId="668" priority="944">
      <formula>J116="Moderado"</formula>
    </cfRule>
    <cfRule type="expression" dxfId="667" priority="944">
      <formula>J116="Bajo"</formula>
    </cfRule>
  </conditionalFormatting>
  <conditionalFormatting sqref="AA116">
    <cfRule type="expression" dxfId="666" priority="945">
      <formula>AA116="Alto"</formula>
    </cfRule>
    <cfRule type="expression" dxfId="665" priority="945">
      <formula>AA116="Extremo"</formula>
    </cfRule>
    <cfRule type="expression" dxfId="664" priority="945">
      <formula>AA116="Moderado"</formula>
    </cfRule>
    <cfRule type="expression" dxfId="663" priority="945">
      <formula>AA116="Bajo"</formula>
    </cfRule>
  </conditionalFormatting>
  <conditionalFormatting sqref="J119:K119">
    <cfRule type="expression" dxfId="662" priority="897">
      <formula>J119="Alto"</formula>
    </cfRule>
    <cfRule type="expression" dxfId="661" priority="898">
      <formula>J119="Extremo"</formula>
    </cfRule>
    <cfRule type="expression" dxfId="660" priority="899">
      <formula>J119="Moderado"</formula>
    </cfRule>
    <cfRule type="expression" dxfId="659" priority="900">
      <formula>J119="Bajo"</formula>
    </cfRule>
  </conditionalFormatting>
  <conditionalFormatting sqref="AA121">
    <cfRule type="expression" dxfId="658" priority="885">
      <formula>AA121="Alto"</formula>
    </cfRule>
    <cfRule type="expression" dxfId="657" priority="886">
      <formula>AA121="Extremo"</formula>
    </cfRule>
    <cfRule type="expression" dxfId="656" priority="887">
      <formula>AA121="Moderado"</formula>
    </cfRule>
    <cfRule type="expression" dxfId="655" priority="888">
      <formula>AA121="Bajo"</formula>
    </cfRule>
  </conditionalFormatting>
  <conditionalFormatting sqref="K121">
    <cfRule type="expression" dxfId="654" priority="881">
      <formula>K121="Alto"</formula>
    </cfRule>
    <cfRule type="expression" dxfId="653" priority="882">
      <formula>K121="Extremo"</formula>
    </cfRule>
    <cfRule type="expression" dxfId="652" priority="883">
      <formula>K121="Moderado"</formula>
    </cfRule>
    <cfRule type="expression" dxfId="651" priority="884">
      <formula>K121="Bajo"</formula>
    </cfRule>
  </conditionalFormatting>
  <conditionalFormatting sqref="J121">
    <cfRule type="expression" dxfId="650" priority="889">
      <formula>J121="Alto"</formula>
    </cfRule>
    <cfRule type="expression" dxfId="649" priority="890">
      <formula>J121="Extremo"</formula>
    </cfRule>
    <cfRule type="expression" dxfId="648" priority="891">
      <formula>J121="Moderado"</formula>
    </cfRule>
    <cfRule type="expression" dxfId="647" priority="892">
      <formula>J121="Bajo"</formula>
    </cfRule>
  </conditionalFormatting>
  <conditionalFormatting sqref="J123:K123">
    <cfRule type="expression" dxfId="646" priority="877">
      <formula>J123="Alto"</formula>
    </cfRule>
    <cfRule type="expression" dxfId="645" priority="878">
      <formula>J123="Extremo"</formula>
    </cfRule>
    <cfRule type="expression" dxfId="644" priority="879">
      <formula>J123="Moderado"</formula>
    </cfRule>
    <cfRule type="expression" dxfId="643" priority="880">
      <formula>J123="Bajo"</formula>
    </cfRule>
  </conditionalFormatting>
  <conditionalFormatting sqref="AA123">
    <cfRule type="expression" dxfId="642" priority="873">
      <formula>AA123="Alto"</formula>
    </cfRule>
    <cfRule type="expression" dxfId="641" priority="874">
      <formula>AA123="Extremo"</formula>
    </cfRule>
    <cfRule type="expression" dxfId="640" priority="875">
      <formula>AA123="Moderado"</formula>
    </cfRule>
    <cfRule type="expression" dxfId="639" priority="876">
      <formula>AA123="Bajo"</formula>
    </cfRule>
  </conditionalFormatting>
  <conditionalFormatting sqref="J124:K124">
    <cfRule type="expression" dxfId="638" priority="869">
      <formula>J124="Alto"</formula>
    </cfRule>
    <cfRule type="expression" dxfId="637" priority="870">
      <formula>J124="Extremo"</formula>
    </cfRule>
    <cfRule type="expression" dxfId="636" priority="871">
      <formula>J124="Moderado"</formula>
    </cfRule>
    <cfRule type="expression" dxfId="635" priority="872">
      <formula>J124="Bajo"</formula>
    </cfRule>
  </conditionalFormatting>
  <conditionalFormatting sqref="J126:K126">
    <cfRule type="expression" dxfId="634" priority="865">
      <formula>J126="Alto"</formula>
    </cfRule>
    <cfRule type="expression" dxfId="633" priority="866">
      <formula>J126="Extremo"</formula>
    </cfRule>
    <cfRule type="expression" dxfId="632" priority="867">
      <formula>J126="Moderado"</formula>
    </cfRule>
    <cfRule type="expression" dxfId="631" priority="868">
      <formula>J126="Bajo"</formula>
    </cfRule>
  </conditionalFormatting>
  <conditionalFormatting sqref="J127:K127">
    <cfRule type="expression" dxfId="630" priority="857">
      <formula>J127="Alto"</formula>
    </cfRule>
    <cfRule type="expression" dxfId="629" priority="858">
      <formula>J127="Extremo"</formula>
    </cfRule>
    <cfRule type="expression" dxfId="628" priority="859">
      <formula>J127="Moderado"</formula>
    </cfRule>
    <cfRule type="expression" dxfId="627" priority="860">
      <formula>J127="Bajo"</formula>
    </cfRule>
  </conditionalFormatting>
  <conditionalFormatting sqref="AA126">
    <cfRule type="expression" dxfId="626" priority="861">
      <formula>AA126="Alto"</formula>
    </cfRule>
    <cfRule type="expression" dxfId="625" priority="862">
      <formula>AA126="Extremo"</formula>
    </cfRule>
    <cfRule type="expression" dxfId="624" priority="863">
      <formula>AA126="Moderado"</formula>
    </cfRule>
    <cfRule type="expression" dxfId="623" priority="864">
      <formula>AA126="Bajo"</formula>
    </cfRule>
  </conditionalFormatting>
  <conditionalFormatting sqref="AA127">
    <cfRule type="expression" dxfId="622" priority="853">
      <formula>AA127="Alto"</formula>
    </cfRule>
    <cfRule type="expression" dxfId="621" priority="854">
      <formula>AA127="Extremo"</formula>
    </cfRule>
    <cfRule type="expression" dxfId="620" priority="855">
      <formula>AA127="Moderado"</formula>
    </cfRule>
    <cfRule type="expression" dxfId="619" priority="856">
      <formula>AA127="Bajo"</formula>
    </cfRule>
  </conditionalFormatting>
  <conditionalFormatting sqref="J129">
    <cfRule type="expression" dxfId="618" priority="849">
      <formula>J129="Alto"</formula>
    </cfRule>
    <cfRule type="expression" dxfId="617" priority="850">
      <formula>J129="Extremo"</formula>
    </cfRule>
    <cfRule type="expression" dxfId="616" priority="851">
      <formula>J129="Moderado"</formula>
    </cfRule>
    <cfRule type="expression" dxfId="615" priority="852">
      <formula>J129="Bajo"</formula>
    </cfRule>
  </conditionalFormatting>
  <conditionalFormatting sqref="K129">
    <cfRule type="expression" dxfId="614" priority="845">
      <formula>K129="Alto"</formula>
    </cfRule>
    <cfRule type="expression" dxfId="613" priority="846">
      <formula>K129="Extremo"</formula>
    </cfRule>
    <cfRule type="expression" dxfId="612" priority="847">
      <formula>K129="Moderado"</formula>
    </cfRule>
    <cfRule type="expression" dxfId="611" priority="848">
      <formula>K129="Bajo"</formula>
    </cfRule>
  </conditionalFormatting>
  <conditionalFormatting sqref="AA129">
    <cfRule type="expression" dxfId="610" priority="841">
      <formula>AA129="Alto"</formula>
    </cfRule>
    <cfRule type="expression" dxfId="609" priority="842">
      <formula>AA129="Extremo"</formula>
    </cfRule>
    <cfRule type="expression" dxfId="608" priority="843">
      <formula>AA129="Moderado"</formula>
    </cfRule>
    <cfRule type="expression" dxfId="607" priority="844">
      <formula>AA129="Bajo"</formula>
    </cfRule>
  </conditionalFormatting>
  <conditionalFormatting sqref="J130:K130">
    <cfRule type="expression" dxfId="606" priority="837">
      <formula>J130="Alto"</formula>
    </cfRule>
    <cfRule type="expression" dxfId="605" priority="838">
      <formula>J130="Extremo"</formula>
    </cfRule>
    <cfRule type="expression" dxfId="604" priority="839">
      <formula>J130="Moderado"</formula>
    </cfRule>
    <cfRule type="expression" dxfId="603" priority="840">
      <formula>J130="Bajo"</formula>
    </cfRule>
  </conditionalFormatting>
  <conditionalFormatting sqref="AA130">
    <cfRule type="expression" dxfId="602" priority="833">
      <formula>AA130="Alto"</formula>
    </cfRule>
    <cfRule type="expression" dxfId="601" priority="834">
      <formula>AA130="Extremo"</formula>
    </cfRule>
    <cfRule type="expression" dxfId="600" priority="835">
      <formula>AA130="Moderado"</formula>
    </cfRule>
    <cfRule type="expression" dxfId="599" priority="836">
      <formula>AA130="Bajo"</formula>
    </cfRule>
  </conditionalFormatting>
  <conditionalFormatting sqref="J131">
    <cfRule type="expression" dxfId="598" priority="829">
      <formula>J131="Alto"</formula>
    </cfRule>
    <cfRule type="expression" dxfId="597" priority="830">
      <formula>J131="Extremo"</formula>
    </cfRule>
    <cfRule type="expression" dxfId="596" priority="831">
      <formula>J131="Moderado"</formula>
    </cfRule>
    <cfRule type="expression" dxfId="595" priority="832">
      <formula>J131="Bajo"</formula>
    </cfRule>
  </conditionalFormatting>
  <conditionalFormatting sqref="AA131">
    <cfRule type="expression" dxfId="594" priority="825">
      <formula>AA131="Alto"</formula>
    </cfRule>
    <cfRule type="expression" dxfId="593" priority="826">
      <formula>AA131="Extremo"</formula>
    </cfRule>
    <cfRule type="expression" dxfId="592" priority="827">
      <formula>AA131="Moderado"</formula>
    </cfRule>
    <cfRule type="expression" dxfId="591" priority="828">
      <formula>AA131="Bajo"</formula>
    </cfRule>
  </conditionalFormatting>
  <conditionalFormatting sqref="J132:K132">
    <cfRule type="expression" dxfId="590" priority="821">
      <formula>J132="Alto"</formula>
    </cfRule>
    <cfRule type="expression" dxfId="589" priority="822">
      <formula>J132="Extremo"</formula>
    </cfRule>
    <cfRule type="expression" dxfId="588" priority="823">
      <formula>J132="Moderado"</formula>
    </cfRule>
    <cfRule type="expression" dxfId="587" priority="824">
      <formula>J132="Bajo"</formula>
    </cfRule>
  </conditionalFormatting>
  <conditionalFormatting sqref="AA132">
    <cfRule type="expression" dxfId="586" priority="817">
      <formula>AA132="Alto"</formula>
    </cfRule>
    <cfRule type="expression" dxfId="585" priority="818">
      <formula>AA132="Extremo"</formula>
    </cfRule>
    <cfRule type="expression" dxfId="584" priority="819">
      <formula>AA132="Moderado"</formula>
    </cfRule>
    <cfRule type="expression" dxfId="583" priority="820">
      <formula>AA132="Bajo"</formula>
    </cfRule>
  </conditionalFormatting>
  <conditionalFormatting sqref="J134">
    <cfRule type="expression" dxfId="582" priority="813">
      <formula>J134="Alto"</formula>
    </cfRule>
    <cfRule type="expression" dxfId="581" priority="814">
      <formula>J134="Extremo"</formula>
    </cfRule>
    <cfRule type="expression" dxfId="580" priority="815">
      <formula>J134="Moderado"</formula>
    </cfRule>
    <cfRule type="expression" dxfId="579" priority="816">
      <formula>J134="Bajo"</formula>
    </cfRule>
  </conditionalFormatting>
  <conditionalFormatting sqref="K134">
    <cfRule type="expression" dxfId="578" priority="809">
      <formula>K134="Alto"</formula>
    </cfRule>
    <cfRule type="expression" dxfId="577" priority="810">
      <formula>K134="Extremo"</formula>
    </cfRule>
    <cfRule type="expression" dxfId="576" priority="811">
      <formula>K134="Moderado"</formula>
    </cfRule>
    <cfRule type="expression" dxfId="575" priority="812">
      <formula>K134="Bajo"</formula>
    </cfRule>
  </conditionalFormatting>
  <conditionalFormatting sqref="AA134">
    <cfRule type="expression" dxfId="574" priority="805">
      <formula>AA134="Alto"</formula>
    </cfRule>
    <cfRule type="expression" dxfId="573" priority="806">
      <formula>AA134="Extremo"</formula>
    </cfRule>
    <cfRule type="expression" dxfId="572" priority="807">
      <formula>AA134="Moderado"</formula>
    </cfRule>
    <cfRule type="expression" dxfId="571" priority="808">
      <formula>AA134="Bajo"</formula>
    </cfRule>
  </conditionalFormatting>
  <conditionalFormatting sqref="J137">
    <cfRule type="expression" dxfId="570" priority="801">
      <formula>J137="Alto"</formula>
    </cfRule>
    <cfRule type="expression" dxfId="569" priority="802">
      <formula>J137="Extremo"</formula>
    </cfRule>
    <cfRule type="expression" dxfId="568" priority="803">
      <formula>J137="Moderado"</formula>
    </cfRule>
    <cfRule type="expression" dxfId="567" priority="804">
      <formula>J137="Bajo"</formula>
    </cfRule>
  </conditionalFormatting>
  <conditionalFormatting sqref="K137">
    <cfRule type="expression" dxfId="566" priority="797">
      <formula>K137="Alto"</formula>
    </cfRule>
    <cfRule type="expression" dxfId="565" priority="798">
      <formula>K137="Extremo"</formula>
    </cfRule>
    <cfRule type="expression" dxfId="564" priority="799">
      <formula>K137="Moderado"</formula>
    </cfRule>
    <cfRule type="expression" dxfId="563" priority="800">
      <formula>K137="Bajo"</formula>
    </cfRule>
  </conditionalFormatting>
  <conditionalFormatting sqref="AA137">
    <cfRule type="expression" dxfId="562" priority="793">
      <formula>AA137="Alto"</formula>
    </cfRule>
    <cfRule type="expression" dxfId="561" priority="794">
      <formula>AA137="Extremo"</formula>
    </cfRule>
    <cfRule type="expression" dxfId="560" priority="795">
      <formula>AA137="Moderado"</formula>
    </cfRule>
    <cfRule type="expression" dxfId="559" priority="796">
      <formula>AA137="Bajo"</formula>
    </cfRule>
  </conditionalFormatting>
  <conditionalFormatting sqref="AA140">
    <cfRule type="expression" dxfId="558" priority="785">
      <formula>AA140="Alto"</formula>
    </cfRule>
    <cfRule type="expression" dxfId="557" priority="786">
      <formula>AA140="Extremo"</formula>
    </cfRule>
    <cfRule type="expression" dxfId="556" priority="787">
      <formula>AA140="Moderado"</formula>
    </cfRule>
    <cfRule type="expression" dxfId="555" priority="788">
      <formula>AA140="Bajo"</formula>
    </cfRule>
  </conditionalFormatting>
  <conditionalFormatting sqref="J140:K140">
    <cfRule type="expression" dxfId="554" priority="789">
      <formula>J140="Alto"</formula>
    </cfRule>
    <cfRule type="expression" dxfId="553" priority="790">
      <formula>J140="Extremo"</formula>
    </cfRule>
    <cfRule type="expression" dxfId="552" priority="791">
      <formula>J140="Moderado"</formula>
    </cfRule>
    <cfRule type="expression" dxfId="551" priority="792">
      <formula>J140="Bajo"</formula>
    </cfRule>
  </conditionalFormatting>
  <conditionalFormatting sqref="AA20">
    <cfRule type="expression" dxfId="550" priority="761">
      <formula>AA20="Alto"</formula>
    </cfRule>
    <cfRule type="expression" dxfId="549" priority="762">
      <formula>AA20="Extremo"</formula>
    </cfRule>
    <cfRule type="expression" dxfId="548" priority="763">
      <formula>AA20="Moderado"</formula>
    </cfRule>
    <cfRule type="expression" dxfId="547" priority="764">
      <formula>AA20="Bajo"</formula>
    </cfRule>
  </conditionalFormatting>
  <conditionalFormatting sqref="J20:K20">
    <cfRule type="expression" dxfId="546" priority="773">
      <formula>J20="Alto"</formula>
    </cfRule>
    <cfRule type="expression" dxfId="545" priority="774">
      <formula>J20="Extremo"</formula>
    </cfRule>
    <cfRule type="expression" dxfId="544" priority="775">
      <formula>J20="Moderado"</formula>
    </cfRule>
    <cfRule type="expression" dxfId="543" priority="776">
      <formula>J20="Bajo"</formula>
    </cfRule>
  </conditionalFormatting>
  <conditionalFormatting sqref="AA23">
    <cfRule type="expression" dxfId="542" priority="745">
      <formula>AA23="Alto"</formula>
    </cfRule>
    <cfRule type="expression" dxfId="541" priority="746">
      <formula>AA23="Extremo"</formula>
    </cfRule>
    <cfRule type="expression" dxfId="540" priority="747">
      <formula>AA23="Moderado"</formula>
    </cfRule>
    <cfRule type="expression" dxfId="539" priority="748">
      <formula>AA23="Bajo"</formula>
    </cfRule>
  </conditionalFormatting>
  <conditionalFormatting sqref="AA26">
    <cfRule type="expression" dxfId="538" priority="729">
      <formula>AA26="Alto"</formula>
    </cfRule>
    <cfRule type="expression" dxfId="537" priority="730">
      <formula>AA26="Extremo"</formula>
    </cfRule>
    <cfRule type="expression" dxfId="536" priority="731">
      <formula>AA26="Moderado"</formula>
    </cfRule>
    <cfRule type="expression" dxfId="535" priority="732">
      <formula>AA26="Bajo"</formula>
    </cfRule>
  </conditionalFormatting>
  <conditionalFormatting sqref="AA20">
    <cfRule type="expression" dxfId="534" priority="765">
      <formula>AA20="Alto"</formula>
    </cfRule>
  </conditionalFormatting>
  <conditionalFormatting sqref="J23">
    <cfRule type="expression" dxfId="533" priority="753">
      <formula>J23="Alto"</formula>
    </cfRule>
    <cfRule type="expression" dxfId="532" priority="754">
      <formula>J23="Extremo"</formula>
    </cfRule>
    <cfRule type="expression" dxfId="531" priority="755">
      <formula>J23="Moderado"</formula>
    </cfRule>
    <cfRule type="expression" dxfId="530" priority="756">
      <formula>J23="Bajo"</formula>
    </cfRule>
  </conditionalFormatting>
  <conditionalFormatting sqref="J23">
    <cfRule type="expression" dxfId="529" priority="757">
      <formula>J23="Alto"</formula>
    </cfRule>
  </conditionalFormatting>
  <conditionalFormatting sqref="AA28">
    <cfRule type="expression" dxfId="528" priority="713">
      <formula>AA28="Alto"</formula>
    </cfRule>
    <cfRule type="expression" dxfId="527" priority="714">
      <formula>AA28="Extremo"</formula>
    </cfRule>
    <cfRule type="expression" dxfId="526" priority="715">
      <formula>AA28="Moderado"</formula>
    </cfRule>
    <cfRule type="expression" dxfId="525" priority="716">
      <formula>AA28="Bajo"</formula>
    </cfRule>
  </conditionalFormatting>
  <conditionalFormatting sqref="AA23">
    <cfRule type="expression" dxfId="524" priority="749">
      <formula>AA23="Alto"</formula>
    </cfRule>
  </conditionalFormatting>
  <conditionalFormatting sqref="J26">
    <cfRule type="expression" dxfId="523" priority="737">
      <formula>J26="Alto"</formula>
    </cfRule>
    <cfRule type="expression" dxfId="522" priority="738">
      <formula>J26="Extremo"</formula>
    </cfRule>
    <cfRule type="expression" dxfId="521" priority="739">
      <formula>J26="Moderado"</formula>
    </cfRule>
    <cfRule type="expression" dxfId="520" priority="740">
      <formula>J26="Bajo"</formula>
    </cfRule>
  </conditionalFormatting>
  <conditionalFormatting sqref="J26">
    <cfRule type="expression" dxfId="519" priority="946">
      <formula>J26="Extremo"</formula>
    </cfRule>
    <cfRule type="expression" dxfId="518" priority="946">
      <formula>J26="Moderado"</formula>
    </cfRule>
    <cfRule type="expression" dxfId="517" priority="946">
      <formula>J26="Bajo"</formula>
    </cfRule>
    <cfRule type="expression" dxfId="516" priority="741">
      <formula>J26="Alto"</formula>
    </cfRule>
  </conditionalFormatting>
  <conditionalFormatting sqref="AA31">
    <cfRule type="expression" dxfId="515" priority="697">
      <formula>AA31="Alto"</formula>
    </cfRule>
    <cfRule type="expression" dxfId="514" priority="698">
      <formula>AA31="Extremo"</formula>
    </cfRule>
    <cfRule type="expression" dxfId="513" priority="699">
      <formula>AA31="Moderado"</formula>
    </cfRule>
    <cfRule type="expression" dxfId="512" priority="700">
      <formula>AA31="Bajo"</formula>
    </cfRule>
  </conditionalFormatting>
  <conditionalFormatting sqref="AA26">
    <cfRule type="expression" dxfId="511" priority="733">
      <formula>AA26="Alto"</formula>
    </cfRule>
  </conditionalFormatting>
  <conditionalFormatting sqref="J28">
    <cfRule type="expression" dxfId="510" priority="721">
      <formula>J28="Alto"</formula>
    </cfRule>
    <cfRule type="expression" dxfId="509" priority="722">
      <formula>J28="Extremo"</formula>
    </cfRule>
    <cfRule type="expression" dxfId="508" priority="723">
      <formula>J28="Moderado"</formula>
    </cfRule>
    <cfRule type="expression" dxfId="507" priority="724">
      <formula>J28="Bajo"</formula>
    </cfRule>
  </conditionalFormatting>
  <conditionalFormatting sqref="J28">
    <cfRule type="expression" dxfId="506" priority="725">
      <formula>J28="Alto"</formula>
    </cfRule>
  </conditionalFormatting>
  <conditionalFormatting sqref="AA35">
    <cfRule type="expression" dxfId="505" priority="657">
      <formula>AA35="Alto"</formula>
    </cfRule>
    <cfRule type="expression" dxfId="504" priority="658">
      <formula>AA35="Extremo"</formula>
    </cfRule>
    <cfRule type="expression" dxfId="503" priority="659">
      <formula>AA35="Moderado"</formula>
    </cfRule>
    <cfRule type="expression" dxfId="502" priority="660">
      <formula>AA35="Bajo"</formula>
    </cfRule>
  </conditionalFormatting>
  <conditionalFormatting sqref="AA28">
    <cfRule type="expression" dxfId="501" priority="947">
      <formula>AA28="Extremo"</formula>
    </cfRule>
    <cfRule type="expression" dxfId="500" priority="947">
      <formula>AA28="Moderado"</formula>
    </cfRule>
    <cfRule type="expression" dxfId="499" priority="947">
      <formula>AA28="Bajo"</formula>
    </cfRule>
    <cfRule type="expression" dxfId="498" priority="717">
      <formula>AA28="Alto"</formula>
    </cfRule>
  </conditionalFormatting>
  <conditionalFormatting sqref="AA36">
    <cfRule type="expression" dxfId="497" priority="641">
      <formula>AA36="Alto"</formula>
    </cfRule>
    <cfRule type="expression" dxfId="496" priority="642">
      <formula>AA36="Extremo"</formula>
    </cfRule>
    <cfRule type="expression" dxfId="495" priority="643">
      <formula>AA36="Moderado"</formula>
    </cfRule>
    <cfRule type="expression" dxfId="494" priority="644">
      <formula>AA36="Bajo"</formula>
    </cfRule>
  </conditionalFormatting>
  <conditionalFormatting sqref="AA41">
    <cfRule type="expression" dxfId="493" priority="609">
      <formula>AA41="Alto"</formula>
    </cfRule>
    <cfRule type="expression" dxfId="492" priority="610">
      <formula>AA41="Extremo"</formula>
    </cfRule>
    <cfRule type="expression" dxfId="491" priority="611">
      <formula>AA41="Moderado"</formula>
    </cfRule>
    <cfRule type="expression" dxfId="490" priority="612">
      <formula>AA41="Bajo"</formula>
    </cfRule>
  </conditionalFormatting>
  <conditionalFormatting sqref="J31">
    <cfRule type="expression" dxfId="489" priority="705">
      <formula>J31="Alto"</formula>
    </cfRule>
    <cfRule type="expression" dxfId="488" priority="706">
      <formula>J31="Extremo"</formula>
    </cfRule>
    <cfRule type="expression" dxfId="487" priority="707">
      <formula>J31="Moderado"</formula>
    </cfRule>
    <cfRule type="expression" dxfId="486" priority="708">
      <formula>J31="Bajo"</formula>
    </cfRule>
  </conditionalFormatting>
  <conditionalFormatting sqref="J31">
    <cfRule type="expression" dxfId="485" priority="948">
      <formula>J31="Extremo"</formula>
    </cfRule>
    <cfRule type="expression" dxfId="484" priority="948">
      <formula>J31="Moderado"</formula>
    </cfRule>
    <cfRule type="expression" dxfId="483" priority="948">
      <formula>J31="Bajo"</formula>
    </cfRule>
    <cfRule type="expression" dxfId="482" priority="709">
      <formula>J31="Alto"</formula>
    </cfRule>
  </conditionalFormatting>
  <conditionalFormatting sqref="AA64">
    <cfRule type="expression" dxfId="481" priority="433">
      <formula>AA64="Alto"</formula>
    </cfRule>
    <cfRule type="expression" dxfId="480" priority="434">
      <formula>AA64="Extremo"</formula>
    </cfRule>
    <cfRule type="expression" dxfId="479" priority="435">
      <formula>AA64="Moderado"</formula>
    </cfRule>
    <cfRule type="expression" dxfId="478" priority="436">
      <formula>AA64="Bajo"</formula>
    </cfRule>
  </conditionalFormatting>
  <conditionalFormatting sqref="AA31">
    <cfRule type="expression" dxfId="477" priority="701">
      <formula>AA31="Alto"</formula>
    </cfRule>
  </conditionalFormatting>
  <conditionalFormatting sqref="J33">
    <cfRule type="expression" dxfId="476" priority="689">
      <formula>J33="Alto"</formula>
    </cfRule>
    <cfRule type="expression" dxfId="475" priority="690">
      <formula>J33="Extremo"</formula>
    </cfRule>
    <cfRule type="expression" dxfId="474" priority="691">
      <formula>J33="Moderado"</formula>
    </cfRule>
    <cfRule type="expression" dxfId="473" priority="692">
      <formula>J33="Bajo"</formula>
    </cfRule>
  </conditionalFormatting>
  <conditionalFormatting sqref="J33">
    <cfRule type="expression" dxfId="472" priority="693">
      <formula>J33="Alto"</formula>
    </cfRule>
  </conditionalFormatting>
  <conditionalFormatting sqref="J35">
    <cfRule type="expression" dxfId="471" priority="681">
      <formula>J35="Alto"</formula>
    </cfRule>
    <cfRule type="expression" dxfId="470" priority="682">
      <formula>J35="Extremo"</formula>
    </cfRule>
    <cfRule type="expression" dxfId="469" priority="683">
      <formula>J35="Moderado"</formula>
    </cfRule>
    <cfRule type="expression" dxfId="468" priority="684">
      <formula>J35="Bajo"</formula>
    </cfRule>
  </conditionalFormatting>
  <conditionalFormatting sqref="J35">
    <cfRule type="expression" dxfId="467" priority="685">
      <formula>J35="Alto"</formula>
    </cfRule>
  </conditionalFormatting>
  <conditionalFormatting sqref="AA38">
    <cfRule type="expression" dxfId="466" priority="625">
      <formula>AA38="Alto"</formula>
    </cfRule>
    <cfRule type="expression" dxfId="465" priority="626">
      <formula>AA38="Extremo"</formula>
    </cfRule>
    <cfRule type="expression" dxfId="464" priority="627">
      <formula>AA38="Moderado"</formula>
    </cfRule>
    <cfRule type="expression" dxfId="463" priority="628">
      <formula>AA38="Bajo"</formula>
    </cfRule>
  </conditionalFormatting>
  <conditionalFormatting sqref="AA35">
    <cfRule type="expression" dxfId="462" priority="661">
      <formula>AA35="Alto"</formula>
    </cfRule>
  </conditionalFormatting>
  <conditionalFormatting sqref="AA33">
    <cfRule type="expression" dxfId="461" priority="665">
      <formula>AA33="Alto"</formula>
    </cfRule>
    <cfRule type="expression" dxfId="460" priority="666">
      <formula>AA33="Extremo"</formula>
    </cfRule>
    <cfRule type="expression" dxfId="459" priority="667">
      <formula>AA33="Moderado"</formula>
    </cfRule>
    <cfRule type="expression" dxfId="458" priority="668">
      <formula>AA33="Bajo"</formula>
    </cfRule>
  </conditionalFormatting>
  <conditionalFormatting sqref="AA33">
    <cfRule type="expression" dxfId="457" priority="669">
      <formula>AA33="Alto"</formula>
    </cfRule>
  </conditionalFormatting>
  <conditionalFormatting sqref="J60">
    <cfRule type="expression" dxfId="456" priority="481">
      <formula>J60="Alto"</formula>
    </cfRule>
    <cfRule type="expression" dxfId="455" priority="482">
      <formula>J60="Extremo"</formula>
    </cfRule>
    <cfRule type="expression" dxfId="454" priority="483">
      <formula>J60="Moderado"</formula>
    </cfRule>
    <cfRule type="expression" dxfId="453" priority="484">
      <formula>J60="Bajo"</formula>
    </cfRule>
  </conditionalFormatting>
  <conditionalFormatting sqref="AA38">
    <cfRule type="expression" dxfId="452" priority="629">
      <formula>AA38="Alto"</formula>
    </cfRule>
  </conditionalFormatting>
  <conditionalFormatting sqref="J36">
    <cfRule type="expression" dxfId="451" priority="649">
      <formula>J36="Alto"</formula>
    </cfRule>
    <cfRule type="expression" dxfId="450" priority="650">
      <formula>J36="Extremo"</formula>
    </cfRule>
    <cfRule type="expression" dxfId="449" priority="651">
      <formula>J36="Moderado"</formula>
    </cfRule>
    <cfRule type="expression" dxfId="448" priority="652">
      <formula>J36="Bajo"</formula>
    </cfRule>
  </conditionalFormatting>
  <conditionalFormatting sqref="J36">
    <cfRule type="expression" dxfId="447" priority="949">
      <formula>J36="Extremo"</formula>
    </cfRule>
    <cfRule type="expression" dxfId="446" priority="949">
      <formula>J36="Moderado"</formula>
    </cfRule>
    <cfRule type="expression" dxfId="445" priority="949">
      <formula>J36="Bajo"</formula>
    </cfRule>
    <cfRule type="expression" dxfId="444" priority="653">
      <formula>J36="Alto"</formula>
    </cfRule>
  </conditionalFormatting>
  <conditionalFormatting sqref="AA62">
    <cfRule type="expression" dxfId="443" priority="449">
      <formula>AA62="Alto"</formula>
    </cfRule>
    <cfRule type="expression" dxfId="442" priority="450">
      <formula>AA62="Extremo"</formula>
    </cfRule>
    <cfRule type="expression" dxfId="441" priority="451">
      <formula>AA62="Moderado"</formula>
    </cfRule>
    <cfRule type="expression" dxfId="440" priority="452">
      <formula>AA62="Bajo"</formula>
    </cfRule>
  </conditionalFormatting>
  <conditionalFormatting sqref="AA36">
    <cfRule type="expression" dxfId="439" priority="950">
      <formula>AA36="Extremo"</formula>
    </cfRule>
    <cfRule type="expression" dxfId="438" priority="950">
      <formula>AA36="Moderado"</formula>
    </cfRule>
    <cfRule type="expression" dxfId="437" priority="950">
      <formula>AA36="Bajo"</formula>
    </cfRule>
    <cfRule type="expression" dxfId="436" priority="645">
      <formula>AA36="Alto"</formula>
    </cfRule>
  </conditionalFormatting>
  <conditionalFormatting sqref="J38">
    <cfRule type="expression" dxfId="435" priority="633">
      <formula>J38="Alto"</formula>
    </cfRule>
    <cfRule type="expression" dxfId="434" priority="634">
      <formula>J38="Extremo"</formula>
    </cfRule>
    <cfRule type="expression" dxfId="433" priority="635">
      <formula>J38="Moderado"</formula>
    </cfRule>
    <cfRule type="expression" dxfId="432" priority="636">
      <formula>J38="Bajo"</formula>
    </cfRule>
  </conditionalFormatting>
  <conditionalFormatting sqref="J38">
    <cfRule type="expression" dxfId="431" priority="637">
      <formula>J38="Alto"</formula>
    </cfRule>
  </conditionalFormatting>
  <conditionalFormatting sqref="AA55">
    <cfRule type="expression" dxfId="430" priority="529">
      <formula>AA55="Alto"</formula>
    </cfRule>
    <cfRule type="expression" dxfId="429" priority="530">
      <formula>AA55="Extremo"</formula>
    </cfRule>
    <cfRule type="expression" dxfId="428" priority="531">
      <formula>AA55="Moderado"</formula>
    </cfRule>
    <cfRule type="expression" dxfId="427" priority="532">
      <formula>AA55="Bajo"</formula>
    </cfRule>
  </conditionalFormatting>
  <conditionalFormatting sqref="J57">
    <cfRule type="expression" dxfId="426" priority="501">
      <formula>J57="Alto"</formula>
    </cfRule>
  </conditionalFormatting>
  <conditionalFormatting sqref="J41">
    <cfRule type="expression" dxfId="425" priority="617">
      <formula>J41="Alto"</formula>
    </cfRule>
    <cfRule type="expression" dxfId="424" priority="618">
      <formula>J41="Extremo"</formula>
    </cfRule>
    <cfRule type="expression" dxfId="423" priority="619">
      <formula>J41="Moderado"</formula>
    </cfRule>
    <cfRule type="expression" dxfId="422" priority="620">
      <formula>J41="Bajo"</formula>
    </cfRule>
  </conditionalFormatting>
  <conditionalFormatting sqref="J41">
    <cfRule type="expression" dxfId="421" priority="951">
      <formula>J41="Extremo"</formula>
    </cfRule>
    <cfRule type="expression" dxfId="420" priority="951">
      <formula>J41="Moderado"</formula>
    </cfRule>
    <cfRule type="expression" dxfId="419" priority="951">
      <formula>J41="Bajo"</formula>
    </cfRule>
    <cfRule type="expression" dxfId="418" priority="621">
      <formula>J41="Alto"</formula>
    </cfRule>
  </conditionalFormatting>
  <conditionalFormatting sqref="AA67">
    <cfRule type="expression" dxfId="417" priority="401">
      <formula>AA67="Alto"</formula>
    </cfRule>
    <cfRule type="expression" dxfId="416" priority="402">
      <formula>AA67="Extremo"</formula>
    </cfRule>
    <cfRule type="expression" dxfId="415" priority="403">
      <formula>AA67="Moderado"</formula>
    </cfRule>
    <cfRule type="expression" dxfId="414" priority="404">
      <formula>AA67="Bajo"</formula>
    </cfRule>
  </conditionalFormatting>
  <conditionalFormatting sqref="AA41">
    <cfRule type="expression" dxfId="413" priority="613">
      <formula>AA41="Alto"</formula>
    </cfRule>
  </conditionalFormatting>
  <conditionalFormatting sqref="J43">
    <cfRule type="expression" dxfId="412" priority="601">
      <formula>J43="Alto"</formula>
    </cfRule>
    <cfRule type="expression" dxfId="411" priority="602">
      <formula>J43="Extremo"</formula>
    </cfRule>
    <cfRule type="expression" dxfId="410" priority="603">
      <formula>J43="Moderado"</formula>
    </cfRule>
    <cfRule type="expression" dxfId="409" priority="604">
      <formula>J43="Bajo"</formula>
    </cfRule>
  </conditionalFormatting>
  <conditionalFormatting sqref="J43">
    <cfRule type="expression" dxfId="408" priority="605">
      <formula>J43="Alto"</formula>
    </cfRule>
  </conditionalFormatting>
  <conditionalFormatting sqref="AA43">
    <cfRule type="expression" dxfId="407" priority="593">
      <formula>AA43="Alto"</formula>
    </cfRule>
    <cfRule type="expression" dxfId="406" priority="594">
      <formula>AA43="Extremo"</formula>
    </cfRule>
    <cfRule type="expression" dxfId="405" priority="595">
      <formula>AA43="Moderado"</formula>
    </cfRule>
    <cfRule type="expression" dxfId="404" priority="596">
      <formula>AA43="Bajo"</formula>
    </cfRule>
  </conditionalFormatting>
  <conditionalFormatting sqref="AA43">
    <cfRule type="expression" dxfId="403" priority="952">
      <formula>AA43="Extremo"</formula>
    </cfRule>
    <cfRule type="expression" dxfId="402" priority="952">
      <formula>AA43="Moderado"</formula>
    </cfRule>
    <cfRule type="expression" dxfId="401" priority="952">
      <formula>AA43="Bajo"</formula>
    </cfRule>
    <cfRule type="expression" dxfId="400" priority="597">
      <formula>AA43="Alto"</formula>
    </cfRule>
  </conditionalFormatting>
  <conditionalFormatting sqref="J46">
    <cfRule type="expression" dxfId="399" priority="585">
      <formula>J46="Alto"</formula>
    </cfRule>
    <cfRule type="expression" dxfId="398" priority="586">
      <formula>J46="Extremo"</formula>
    </cfRule>
    <cfRule type="expression" dxfId="397" priority="587">
      <formula>J46="Moderado"</formula>
    </cfRule>
    <cfRule type="expression" dxfId="396" priority="588">
      <formula>J46="Bajo"</formula>
    </cfRule>
  </conditionalFormatting>
  <conditionalFormatting sqref="J46">
    <cfRule type="expression" dxfId="395" priority="953">
      <formula>J46="Extremo"</formula>
    </cfRule>
    <cfRule type="expression" dxfId="394" priority="953">
      <formula>J46="Moderado"</formula>
    </cfRule>
    <cfRule type="expression" dxfId="393" priority="953">
      <formula>J46="Bajo"</formula>
    </cfRule>
    <cfRule type="expression" dxfId="392" priority="589">
      <formula>J46="Alto"</formula>
    </cfRule>
  </conditionalFormatting>
  <conditionalFormatting sqref="AA46">
    <cfRule type="expression" dxfId="391" priority="577">
      <formula>AA46="Alto"</formula>
    </cfRule>
    <cfRule type="expression" dxfId="390" priority="578">
      <formula>AA46="Extremo"</formula>
    </cfRule>
    <cfRule type="expression" dxfId="389" priority="579">
      <formula>AA46="Moderado"</formula>
    </cfRule>
    <cfRule type="expression" dxfId="388" priority="580">
      <formula>AA46="Bajo"</formula>
    </cfRule>
  </conditionalFormatting>
  <conditionalFormatting sqref="AA46">
    <cfRule type="expression" dxfId="387" priority="954">
      <formula>AA46="Extremo"</formula>
    </cfRule>
    <cfRule type="expression" dxfId="386" priority="954">
      <formula>AA46="Moderado"</formula>
    </cfRule>
    <cfRule type="expression" dxfId="385" priority="954">
      <formula>AA46="Bajo"</formula>
    </cfRule>
    <cfRule type="expression" dxfId="384" priority="581">
      <formula>AA46="Alto"</formula>
    </cfRule>
  </conditionalFormatting>
  <conditionalFormatting sqref="J49">
    <cfRule type="expression" dxfId="383" priority="569">
      <formula>J49="Alto"</formula>
    </cfRule>
    <cfRule type="expression" dxfId="382" priority="570">
      <formula>J49="Extremo"</formula>
    </cfRule>
    <cfRule type="expression" dxfId="381" priority="571">
      <formula>J49="Moderado"</formula>
    </cfRule>
    <cfRule type="expression" dxfId="380" priority="572">
      <formula>J49="Bajo"</formula>
    </cfRule>
  </conditionalFormatting>
  <conditionalFormatting sqref="J49">
    <cfRule type="expression" dxfId="379" priority="573">
      <formula>J49="Alto"</formula>
    </cfRule>
  </conditionalFormatting>
  <conditionalFormatting sqref="AA49">
    <cfRule type="expression" dxfId="378" priority="561">
      <formula>AA49="Alto"</formula>
    </cfRule>
    <cfRule type="expression" dxfId="377" priority="562">
      <formula>AA49="Extremo"</formula>
    </cfRule>
    <cfRule type="expression" dxfId="376" priority="563">
      <formula>AA49="Moderado"</formula>
    </cfRule>
    <cfRule type="expression" dxfId="375" priority="564">
      <formula>AA49="Bajo"</formula>
    </cfRule>
  </conditionalFormatting>
  <conditionalFormatting sqref="AA49">
    <cfRule type="expression" dxfId="374" priority="565">
      <formula>AA49="Alto"</formula>
    </cfRule>
  </conditionalFormatting>
  <conditionalFormatting sqref="J52">
    <cfRule type="expression" dxfId="373" priority="553">
      <formula>J52="Alto"</formula>
    </cfRule>
    <cfRule type="expression" dxfId="372" priority="554">
      <formula>J52="Extremo"</formula>
    </cfRule>
    <cfRule type="expression" dxfId="371" priority="555">
      <formula>J52="Moderado"</formula>
    </cfRule>
    <cfRule type="expression" dxfId="370" priority="556">
      <formula>J52="Bajo"</formula>
    </cfRule>
  </conditionalFormatting>
  <conditionalFormatting sqref="J52">
    <cfRule type="expression" dxfId="369" priority="955">
      <formula>J52="Extremo"</formula>
    </cfRule>
    <cfRule type="expression" dxfId="368" priority="955">
      <formula>J52="Moderado"</formula>
    </cfRule>
    <cfRule type="expression" dxfId="367" priority="955">
      <formula>J52="Bajo"</formula>
    </cfRule>
    <cfRule type="expression" dxfId="366" priority="557">
      <formula>J52="Alto"</formula>
    </cfRule>
  </conditionalFormatting>
  <conditionalFormatting sqref="AA52">
    <cfRule type="expression" dxfId="365" priority="545">
      <formula>AA52="Alto"</formula>
    </cfRule>
    <cfRule type="expression" dxfId="364" priority="546">
      <formula>AA52="Extremo"</formula>
    </cfRule>
    <cfRule type="expression" dxfId="363" priority="547">
      <formula>AA52="Moderado"</formula>
    </cfRule>
    <cfRule type="expression" dxfId="362" priority="548">
      <formula>AA52="Bajo"</formula>
    </cfRule>
  </conditionalFormatting>
  <conditionalFormatting sqref="AA52">
    <cfRule type="expression" dxfId="361" priority="956">
      <formula>AA52="Extremo"</formula>
    </cfRule>
    <cfRule type="expression" dxfId="360" priority="956">
      <formula>AA52="Moderado"</formula>
    </cfRule>
    <cfRule type="expression" dxfId="359" priority="956">
      <formula>AA52="Bajo"</formula>
    </cfRule>
    <cfRule type="expression" dxfId="358" priority="549">
      <formula>AA52="Alto"</formula>
    </cfRule>
  </conditionalFormatting>
  <conditionalFormatting sqref="J55">
    <cfRule type="expression" dxfId="357" priority="537">
      <formula>J55="Alto"</formula>
    </cfRule>
    <cfRule type="expression" dxfId="356" priority="538">
      <formula>J55="Extremo"</formula>
    </cfRule>
    <cfRule type="expression" dxfId="355" priority="539">
      <formula>J55="Moderado"</formula>
    </cfRule>
    <cfRule type="expression" dxfId="354" priority="540">
      <formula>J55="Bajo"</formula>
    </cfRule>
  </conditionalFormatting>
  <conditionalFormatting sqref="J55">
    <cfRule type="expression" dxfId="353" priority="541">
      <formula>J55="Alto"</formula>
    </cfRule>
  </conditionalFormatting>
  <conditionalFormatting sqref="J57">
    <cfRule type="expression" dxfId="352" priority="497">
      <formula>J57="Alto"</formula>
    </cfRule>
    <cfRule type="expression" dxfId="351" priority="498">
      <formula>J57="Extremo"</formula>
    </cfRule>
    <cfRule type="expression" dxfId="350" priority="499">
      <formula>J57="Moderado"</formula>
    </cfRule>
    <cfRule type="expression" dxfId="349" priority="500">
      <formula>J57="Bajo"</formula>
    </cfRule>
  </conditionalFormatting>
  <conditionalFormatting sqref="AA55">
    <cfRule type="expression" dxfId="348" priority="957">
      <formula>AA55="Extremo"</formula>
    </cfRule>
    <cfRule type="expression" dxfId="347" priority="957">
      <formula>AA55="Moderado"</formula>
    </cfRule>
    <cfRule type="expression" dxfId="346" priority="957">
      <formula>AA55="Bajo"</formula>
    </cfRule>
    <cfRule type="expression" dxfId="345" priority="533">
      <formula>AA55="Alto"</formula>
    </cfRule>
  </conditionalFormatting>
  <conditionalFormatting sqref="J64">
    <cfRule type="expression" dxfId="344" priority="441">
      <formula>J64="Alto"</formula>
    </cfRule>
    <cfRule type="expression" dxfId="343" priority="442">
      <formula>J64="Extremo"</formula>
    </cfRule>
    <cfRule type="expression" dxfId="342" priority="443">
      <formula>J64="Moderado"</formula>
    </cfRule>
    <cfRule type="expression" dxfId="341" priority="444">
      <formula>J64="Bajo"</formula>
    </cfRule>
  </conditionalFormatting>
  <conditionalFormatting sqref="AA75">
    <cfRule type="expression" dxfId="340" priority="321">
      <formula>AA75="Alto"</formula>
    </cfRule>
    <cfRule type="expression" dxfId="339" priority="322">
      <formula>AA75="Extremo"</formula>
    </cfRule>
    <cfRule type="expression" dxfId="338" priority="323">
      <formula>AA75="Moderado"</formula>
    </cfRule>
    <cfRule type="expression" dxfId="337" priority="324">
      <formula>AA75="Bajo"</formula>
    </cfRule>
  </conditionalFormatting>
  <conditionalFormatting sqref="AA67">
    <cfRule type="expression" dxfId="336" priority="405">
      <formula>AA67="Alto"</formula>
    </cfRule>
  </conditionalFormatting>
  <conditionalFormatting sqref="AA57">
    <cfRule type="expression" dxfId="335" priority="505">
      <formula>AA57="Alto"</formula>
    </cfRule>
    <cfRule type="expression" dxfId="334" priority="506">
      <formula>AA57="Extremo"</formula>
    </cfRule>
    <cfRule type="expression" dxfId="333" priority="507">
      <formula>AA57="Moderado"</formula>
    </cfRule>
    <cfRule type="expression" dxfId="332" priority="508">
      <formula>AA57="Bajo"</formula>
    </cfRule>
  </conditionalFormatting>
  <conditionalFormatting sqref="AA57">
    <cfRule type="expression" dxfId="331" priority="958">
      <formula>AA57="Extremo"</formula>
    </cfRule>
    <cfRule type="expression" dxfId="330" priority="958">
      <formula>AA57="Moderado"</formula>
    </cfRule>
    <cfRule type="expression" dxfId="329" priority="958">
      <formula>AA57="Bajo"</formula>
    </cfRule>
    <cfRule type="expression" dxfId="328" priority="509">
      <formula>AA57="Alto"</formula>
    </cfRule>
  </conditionalFormatting>
  <conditionalFormatting sqref="AA65">
    <cfRule type="expression" dxfId="327" priority="417">
      <formula>AA65="Alto"</formula>
    </cfRule>
    <cfRule type="expression" dxfId="326" priority="418">
      <formula>AA65="Extremo"</formula>
    </cfRule>
    <cfRule type="expression" dxfId="325" priority="419">
      <formula>AA65="Moderado"</formula>
    </cfRule>
    <cfRule type="expression" dxfId="324" priority="420">
      <formula>AA65="Bajo"</formula>
    </cfRule>
  </conditionalFormatting>
  <conditionalFormatting sqref="AA71">
    <cfRule type="expression" dxfId="323" priority="357">
      <formula>AA71="Alto"</formula>
    </cfRule>
  </conditionalFormatting>
  <conditionalFormatting sqref="AA60">
    <cfRule type="expression" dxfId="322" priority="489">
      <formula>AA60="Alto"</formula>
    </cfRule>
    <cfRule type="expression" dxfId="321" priority="490">
      <formula>AA60="Extremo"</formula>
    </cfRule>
    <cfRule type="expression" dxfId="320" priority="491">
      <formula>AA60="Moderado"</formula>
    </cfRule>
    <cfRule type="expression" dxfId="319" priority="492">
      <formula>AA60="Bajo"</formula>
    </cfRule>
  </conditionalFormatting>
  <conditionalFormatting sqref="AA60">
    <cfRule type="expression" dxfId="318" priority="493">
      <formula>AA60="Alto"</formula>
    </cfRule>
  </conditionalFormatting>
  <conditionalFormatting sqref="AA71">
    <cfRule type="expression" dxfId="317" priority="353">
      <formula>AA71="Alto"</formula>
    </cfRule>
    <cfRule type="expression" dxfId="316" priority="354">
      <formula>AA71="Extremo"</formula>
    </cfRule>
    <cfRule type="expression" dxfId="315" priority="355">
      <formula>AA71="Moderado"</formula>
    </cfRule>
    <cfRule type="expression" dxfId="314" priority="356">
      <formula>AA71="Bajo"</formula>
    </cfRule>
  </conditionalFormatting>
  <conditionalFormatting sqref="J60">
    <cfRule type="expression" dxfId="313" priority="959">
      <formula>J60="Extremo"</formula>
    </cfRule>
    <cfRule type="expression" dxfId="312" priority="959">
      <formula>J60="Moderado"</formula>
    </cfRule>
    <cfRule type="expression" dxfId="311" priority="959">
      <formula>J60="Bajo"</formula>
    </cfRule>
    <cfRule type="expression" dxfId="310" priority="485">
      <formula>J60="Alto"</formula>
    </cfRule>
  </conditionalFormatting>
  <conditionalFormatting sqref="J65">
    <cfRule type="expression" dxfId="309" priority="425">
      <formula>J65="Alto"</formula>
    </cfRule>
    <cfRule type="expression" dxfId="308" priority="426">
      <formula>J65="Extremo"</formula>
    </cfRule>
    <cfRule type="expression" dxfId="307" priority="427">
      <formula>J65="Moderado"</formula>
    </cfRule>
    <cfRule type="expression" dxfId="306" priority="428">
      <formula>J65="Bajo"</formula>
    </cfRule>
  </conditionalFormatting>
  <conditionalFormatting sqref="J71">
    <cfRule type="expression" dxfId="305" priority="365">
      <formula>J71="Alto"</formula>
    </cfRule>
  </conditionalFormatting>
  <conditionalFormatting sqref="AA69">
    <cfRule type="expression" dxfId="304" priority="385">
      <formula>AA69="Alto"</formula>
    </cfRule>
    <cfRule type="expression" dxfId="303" priority="386">
      <formula>AA69="Extremo"</formula>
    </cfRule>
    <cfRule type="expression" dxfId="302" priority="387">
      <formula>AA69="Moderado"</formula>
    </cfRule>
    <cfRule type="expression" dxfId="301" priority="388">
      <formula>AA69="Bajo"</formula>
    </cfRule>
  </conditionalFormatting>
  <conditionalFormatting sqref="AA75">
    <cfRule type="expression" dxfId="300" priority="325">
      <formula>AA75="Alto"</formula>
    </cfRule>
  </conditionalFormatting>
  <conditionalFormatting sqref="J62">
    <cfRule type="expression" dxfId="299" priority="457">
      <formula>J62="Alto"</formula>
    </cfRule>
    <cfRule type="expression" dxfId="298" priority="458">
      <formula>J62="Extremo"</formula>
    </cfRule>
    <cfRule type="expression" dxfId="297" priority="459">
      <formula>J62="Moderado"</formula>
    </cfRule>
    <cfRule type="expression" dxfId="296" priority="460">
      <formula>J62="Bajo"</formula>
    </cfRule>
  </conditionalFormatting>
  <conditionalFormatting sqref="J62">
    <cfRule type="expression" dxfId="295" priority="960">
      <formula>J62="Extremo"</formula>
    </cfRule>
    <cfRule type="expression" dxfId="294" priority="960">
      <formula>J62="Moderado"</formula>
    </cfRule>
    <cfRule type="expression" dxfId="293" priority="960">
      <formula>J62="Bajo"</formula>
    </cfRule>
    <cfRule type="expression" dxfId="292" priority="461">
      <formula>J62="Alto"</formula>
    </cfRule>
  </conditionalFormatting>
  <conditionalFormatting sqref="AA73">
    <cfRule type="expression" dxfId="291" priority="337">
      <formula>AA73="Alto"</formula>
    </cfRule>
    <cfRule type="expression" dxfId="290" priority="338">
      <formula>AA73="Extremo"</formula>
    </cfRule>
    <cfRule type="expression" dxfId="289" priority="339">
      <formula>AA73="Moderado"</formula>
    </cfRule>
    <cfRule type="expression" dxfId="288" priority="340">
      <formula>AA73="Bajo"</formula>
    </cfRule>
  </conditionalFormatting>
  <conditionalFormatting sqref="AA62">
    <cfRule type="expression" dxfId="287" priority="961">
      <formula>AA62="Extremo"</formula>
    </cfRule>
    <cfRule type="expression" dxfId="286" priority="961">
      <formula>AA62="Moderado"</formula>
    </cfRule>
    <cfRule type="expression" dxfId="285" priority="961">
      <formula>AA62="Bajo"</formula>
    </cfRule>
    <cfRule type="expression" dxfId="284" priority="453">
      <formula>AA62="Alto"</formula>
    </cfRule>
  </conditionalFormatting>
  <conditionalFormatting sqref="J67">
    <cfRule type="expression" dxfId="283" priority="409">
      <formula>J67="Alto"</formula>
    </cfRule>
    <cfRule type="expression" dxfId="282" priority="410">
      <formula>J67="Extremo"</formula>
    </cfRule>
    <cfRule type="expression" dxfId="281" priority="411">
      <formula>J67="Moderado"</formula>
    </cfRule>
    <cfRule type="expression" dxfId="280" priority="412">
      <formula>J67="Bajo"</formula>
    </cfRule>
  </conditionalFormatting>
  <conditionalFormatting sqref="J64">
    <cfRule type="expression" dxfId="279" priority="445">
      <formula>J64="Alto"</formula>
    </cfRule>
  </conditionalFormatting>
  <conditionalFormatting sqref="AA79">
    <cfRule type="expression" dxfId="278" priority="265">
      <formula>AA79="Alto"</formula>
    </cfRule>
    <cfRule type="expression" dxfId="277" priority="266">
      <formula>AA79="Extremo"</formula>
    </cfRule>
    <cfRule type="expression" dxfId="276" priority="267">
      <formula>AA79="Moderado"</formula>
    </cfRule>
    <cfRule type="expression" dxfId="275" priority="268">
      <formula>AA79="Bajo"</formula>
    </cfRule>
  </conditionalFormatting>
  <conditionalFormatting sqref="AA64">
    <cfRule type="expression" dxfId="274" priority="962">
      <formula>AA64="Extremo"</formula>
    </cfRule>
    <cfRule type="expression" dxfId="273" priority="962">
      <formula>AA64="Moderado"</formula>
    </cfRule>
    <cfRule type="expression" dxfId="272" priority="962">
      <formula>AA64="Bajo"</formula>
    </cfRule>
    <cfRule type="expression" dxfId="271" priority="437">
      <formula>AA64="Alto"</formula>
    </cfRule>
  </conditionalFormatting>
  <conditionalFormatting sqref="J69">
    <cfRule type="expression" dxfId="270" priority="393">
      <formula>J69="Alto"</formula>
    </cfRule>
    <cfRule type="expression" dxfId="269" priority="394">
      <formula>J69="Extremo"</formula>
    </cfRule>
    <cfRule type="expression" dxfId="268" priority="395">
      <formula>J69="Moderado"</formula>
    </cfRule>
    <cfRule type="expression" dxfId="267" priority="396">
      <formula>J69="Bajo"</formula>
    </cfRule>
  </conditionalFormatting>
  <conditionalFormatting sqref="J65">
    <cfRule type="expression" dxfId="266" priority="963">
      <formula>J65="Extremo"</formula>
    </cfRule>
    <cfRule type="expression" dxfId="265" priority="963">
      <formula>J65="Moderado"</formula>
    </cfRule>
    <cfRule type="expression" dxfId="264" priority="963">
      <formula>J65="Bajo"</formula>
    </cfRule>
    <cfRule type="expression" dxfId="263" priority="429">
      <formula>J65="Alto"</formula>
    </cfRule>
  </conditionalFormatting>
  <conditionalFormatting sqref="AA65">
    <cfRule type="expression" dxfId="262" priority="964">
      <formula>AA65="Extremo"</formula>
    </cfRule>
    <cfRule type="expression" dxfId="261" priority="964">
      <formula>AA65="Moderado"</formula>
    </cfRule>
    <cfRule type="expression" dxfId="260" priority="964">
      <formula>AA65="Bajo"</formula>
    </cfRule>
    <cfRule type="expression" dxfId="259" priority="421">
      <formula>AA65="Alto"</formula>
    </cfRule>
  </conditionalFormatting>
  <conditionalFormatting sqref="J75">
    <cfRule type="expression" dxfId="258" priority="329">
      <formula>J75="Alto"</formula>
    </cfRule>
    <cfRule type="expression" dxfId="257" priority="330">
      <formula>J75="Extremo"</formula>
    </cfRule>
    <cfRule type="expression" dxfId="256" priority="331">
      <formula>J75="Moderado"</formula>
    </cfRule>
    <cfRule type="expression" dxfId="255" priority="332">
      <formula>J75="Bajo"</formula>
    </cfRule>
  </conditionalFormatting>
  <conditionalFormatting sqref="J67">
    <cfRule type="expression" dxfId="254" priority="413">
      <formula>J67="Alto"</formula>
    </cfRule>
  </conditionalFormatting>
  <conditionalFormatting sqref="AA83">
    <cfRule type="expression" dxfId="253" priority="225">
      <formula>AA83="Alto"</formula>
    </cfRule>
    <cfRule type="expression" dxfId="252" priority="226">
      <formula>AA83="Extremo"</formula>
    </cfRule>
    <cfRule type="expression" dxfId="251" priority="227">
      <formula>AA83="Moderado"</formula>
    </cfRule>
    <cfRule type="expression" dxfId="250" priority="228">
      <formula>AA83="Bajo"</formula>
    </cfRule>
  </conditionalFormatting>
  <conditionalFormatting sqref="J71">
    <cfRule type="expression" dxfId="249" priority="361">
      <formula>J71="Alto"</formula>
    </cfRule>
    <cfRule type="expression" dxfId="248" priority="362">
      <formula>J71="Extremo"</formula>
    </cfRule>
    <cfRule type="expression" dxfId="247" priority="363">
      <formula>J71="Moderado"</formula>
    </cfRule>
    <cfRule type="expression" dxfId="246" priority="364">
      <formula>J71="Bajo"</formula>
    </cfRule>
  </conditionalFormatting>
  <conditionalFormatting sqref="J69">
    <cfRule type="expression" dxfId="245" priority="965">
      <formula>J69="Extremo"</formula>
    </cfRule>
    <cfRule type="expression" dxfId="244" priority="965">
      <formula>J69="Moderado"</formula>
    </cfRule>
    <cfRule type="expression" dxfId="243" priority="965">
      <formula>J69="Bajo"</formula>
    </cfRule>
    <cfRule type="expression" dxfId="242" priority="397">
      <formula>J69="Alto"</formula>
    </cfRule>
  </conditionalFormatting>
  <conditionalFormatting sqref="AA69">
    <cfRule type="expression" dxfId="241" priority="966">
      <formula>AA69="Extremo"</formula>
    </cfRule>
    <cfRule type="expression" dxfId="240" priority="966">
      <formula>AA69="Moderado"</formula>
    </cfRule>
    <cfRule type="expression" dxfId="239" priority="966">
      <formula>AA69="Bajo"</formula>
    </cfRule>
    <cfRule type="expression" dxfId="238" priority="389">
      <formula>AA69="Alto"</formula>
    </cfRule>
  </conditionalFormatting>
  <conditionalFormatting sqref="J79">
    <cfRule type="expression" dxfId="237" priority="257">
      <formula>J79="Alto"</formula>
    </cfRule>
    <cfRule type="expression" dxfId="236" priority="258">
      <formula>J79="Extremo"</formula>
    </cfRule>
    <cfRule type="expression" dxfId="235" priority="259">
      <formula>J79="Moderado"</formula>
    </cfRule>
    <cfRule type="expression" dxfId="234" priority="260">
      <formula>J79="Bajo"</formula>
    </cfRule>
  </conditionalFormatting>
  <conditionalFormatting sqref="AA73">
    <cfRule type="expression" dxfId="233" priority="967">
      <formula>AA73="Extremo"</formula>
    </cfRule>
    <cfRule type="expression" dxfId="232" priority="967">
      <formula>AA73="Moderado"</formula>
    </cfRule>
    <cfRule type="expression" dxfId="231" priority="967">
      <formula>AA73="Bajo"</formula>
    </cfRule>
    <cfRule type="expression" dxfId="230" priority="341">
      <formula>AA73="Alto"</formula>
    </cfRule>
  </conditionalFormatting>
  <conditionalFormatting sqref="AA88">
    <cfRule type="expression" dxfId="229" priority="193">
      <formula>AA88="Alto"</formula>
    </cfRule>
    <cfRule type="expression" dxfId="228" priority="194">
      <formula>AA88="Extremo"</formula>
    </cfRule>
    <cfRule type="expression" dxfId="227" priority="195">
      <formula>AA88="Moderado"</formula>
    </cfRule>
    <cfRule type="expression" dxfId="226" priority="196">
      <formula>AA88="Bajo"</formula>
    </cfRule>
  </conditionalFormatting>
  <conditionalFormatting sqref="AA79">
    <cfRule type="expression" dxfId="225" priority="968">
      <formula>AA79="Extremo"</formula>
    </cfRule>
    <cfRule type="expression" dxfId="224" priority="968">
      <formula>AA79="Moderado"</formula>
    </cfRule>
    <cfRule type="expression" dxfId="223" priority="968">
      <formula>AA79="Bajo"</formula>
    </cfRule>
    <cfRule type="expression" dxfId="222" priority="269">
      <formula>AA79="Alto"</formula>
    </cfRule>
  </conditionalFormatting>
  <conditionalFormatting sqref="AA78">
    <cfRule type="expression" dxfId="221" priority="281">
      <formula>AA78="Alto"</formula>
    </cfRule>
    <cfRule type="expression" dxfId="220" priority="282">
      <formula>AA78="Extremo"</formula>
    </cfRule>
    <cfRule type="expression" dxfId="219" priority="283">
      <formula>AA78="Moderado"</formula>
    </cfRule>
    <cfRule type="expression" dxfId="218" priority="284">
      <formula>AA78="Bajo"</formula>
    </cfRule>
  </conditionalFormatting>
  <conditionalFormatting sqref="J75">
    <cfRule type="expression" dxfId="217" priority="333">
      <formula>J75="Alto"</formula>
    </cfRule>
  </conditionalFormatting>
  <conditionalFormatting sqref="AA95">
    <cfRule type="expression" dxfId="216" priority="145">
      <formula>AA95="Alto"</formula>
    </cfRule>
    <cfRule type="expression" dxfId="215" priority="146">
      <formula>AA95="Extremo"</formula>
    </cfRule>
    <cfRule type="expression" dxfId="214" priority="147">
      <formula>AA95="Moderado"</formula>
    </cfRule>
    <cfRule type="expression" dxfId="213" priority="148">
      <formula>AA95="Bajo"</formula>
    </cfRule>
  </conditionalFormatting>
  <conditionalFormatting sqref="AA78">
    <cfRule type="expression" dxfId="212" priority="285">
      <formula>AA78="Alto"</formula>
    </cfRule>
  </conditionalFormatting>
  <conditionalFormatting sqref="J73">
    <cfRule type="expression" dxfId="211" priority="345">
      <formula>J73="Alto"</formula>
    </cfRule>
    <cfRule type="expression" dxfId="210" priority="346">
      <formula>J73="Extremo"</formula>
    </cfRule>
    <cfRule type="expression" dxfId="209" priority="347">
      <formula>J73="Moderado"</formula>
    </cfRule>
    <cfRule type="expression" dxfId="208" priority="348">
      <formula>J73="Bajo"</formula>
    </cfRule>
  </conditionalFormatting>
  <conditionalFormatting sqref="J73">
    <cfRule type="expression" dxfId="207" priority="969">
      <formula>J73="Extremo"</formula>
    </cfRule>
    <cfRule type="expression" dxfId="206" priority="969">
      <formula>J73="Moderado"</formula>
    </cfRule>
    <cfRule type="expression" dxfId="205" priority="969">
      <formula>J73="Bajo"</formula>
    </cfRule>
    <cfRule type="expression" dxfId="204" priority="349">
      <formula>J73="Alto"</formula>
    </cfRule>
  </conditionalFormatting>
  <conditionalFormatting sqref="AA99">
    <cfRule type="expression" dxfId="203" priority="113">
      <formula>AA99="Alto"</formula>
    </cfRule>
    <cfRule type="expression" dxfId="202" priority="114">
      <formula>AA99="Extremo"</formula>
    </cfRule>
    <cfRule type="expression" dxfId="201" priority="115">
      <formula>AA99="Moderado"</formula>
    </cfRule>
    <cfRule type="expression" dxfId="200" priority="116">
      <formula>AA99="Bajo"</formula>
    </cfRule>
  </conditionalFormatting>
  <conditionalFormatting sqref="AA99">
    <cfRule type="expression" dxfId="199" priority="970">
      <formula>AA99="Extremo"</formula>
    </cfRule>
    <cfRule type="expression" dxfId="198" priority="970">
      <formula>AA99="Moderado"</formula>
    </cfRule>
    <cfRule type="expression" dxfId="197" priority="970">
      <formula>AA99="Bajo"</formula>
    </cfRule>
    <cfRule type="expression" dxfId="196" priority="117">
      <formula>AA99="Alto"</formula>
    </cfRule>
  </conditionalFormatting>
  <conditionalFormatting sqref="J78">
    <cfRule type="expression" dxfId="195" priority="289">
      <formula>J78="Alto"</formula>
    </cfRule>
    <cfRule type="expression" dxfId="194" priority="290">
      <formula>J78="Extremo"</formula>
    </cfRule>
    <cfRule type="expression" dxfId="193" priority="291">
      <formula>J78="Moderado"</formula>
    </cfRule>
    <cfRule type="expression" dxfId="192" priority="292">
      <formula>J78="Bajo"</formula>
    </cfRule>
  </conditionalFormatting>
  <conditionalFormatting sqref="J78">
    <cfRule type="expression" dxfId="191" priority="293">
      <formula>J78="Alto"</formula>
    </cfRule>
  </conditionalFormatting>
  <conditionalFormatting sqref="AA103">
    <cfRule type="expression" dxfId="190" priority="81">
      <formula>AA103="Alto"</formula>
    </cfRule>
    <cfRule type="expression" dxfId="189" priority="82">
      <formula>AA103="Extremo"</formula>
    </cfRule>
    <cfRule type="expression" dxfId="188" priority="83">
      <formula>AA103="Moderado"</formula>
    </cfRule>
    <cfRule type="expression" dxfId="187" priority="84">
      <formula>AA103="Bajo"</formula>
    </cfRule>
  </conditionalFormatting>
  <conditionalFormatting sqref="AA106">
    <cfRule type="expression" dxfId="186" priority="49">
      <formula>AA106="Alto"</formula>
    </cfRule>
    <cfRule type="expression" dxfId="185" priority="50">
      <formula>AA106="Extremo"</formula>
    </cfRule>
    <cfRule type="expression" dxfId="184" priority="51">
      <formula>AA106="Moderado"</formula>
    </cfRule>
    <cfRule type="expression" dxfId="183" priority="52">
      <formula>AA106="Bajo"</formula>
    </cfRule>
  </conditionalFormatting>
  <conditionalFormatting sqref="AA112 AA114">
    <cfRule type="expression" dxfId="182" priority="1">
      <formula>AA112="Alto"</formula>
    </cfRule>
    <cfRule type="expression" dxfId="181" priority="2">
      <formula>AA112="Extremo"</formula>
    </cfRule>
    <cfRule type="expression" dxfId="180" priority="3">
      <formula>AA112="Moderado"</formula>
    </cfRule>
    <cfRule type="expression" dxfId="179" priority="4">
      <formula>AA112="Bajo"</formula>
    </cfRule>
  </conditionalFormatting>
  <conditionalFormatting sqref="AA93">
    <cfRule type="expression" dxfId="178" priority="161">
      <formula>AA93="Alto"</formula>
    </cfRule>
    <cfRule type="expression" dxfId="177" priority="162">
      <formula>AA93="Extremo"</formula>
    </cfRule>
    <cfRule type="expression" dxfId="176" priority="163">
      <formula>AA93="Moderado"</formula>
    </cfRule>
    <cfRule type="expression" dxfId="175" priority="164">
      <formula>AA93="Bajo"</formula>
    </cfRule>
  </conditionalFormatting>
  <conditionalFormatting sqref="J81">
    <cfRule type="expression" dxfId="174" priority="249">
      <formula>J81="Alto"</formula>
    </cfRule>
    <cfRule type="expression" dxfId="173" priority="250">
      <formula>J81="Extremo"</formula>
    </cfRule>
    <cfRule type="expression" dxfId="172" priority="251">
      <formula>J81="Moderado"</formula>
    </cfRule>
    <cfRule type="expression" dxfId="171" priority="252">
      <formula>J81="Bajo"</formula>
    </cfRule>
  </conditionalFormatting>
  <conditionalFormatting sqref="J95">
    <cfRule type="expression" dxfId="170" priority="157">
      <formula>J95="Alto"</formula>
    </cfRule>
  </conditionalFormatting>
  <conditionalFormatting sqref="AA85">
    <cfRule type="expression" dxfId="169" priority="209">
      <formula>AA85="Alto"</formula>
    </cfRule>
    <cfRule type="expression" dxfId="168" priority="210">
      <formula>AA85="Extremo"</formula>
    </cfRule>
    <cfRule type="expression" dxfId="167" priority="211">
      <formula>AA85="Moderado"</formula>
    </cfRule>
    <cfRule type="expression" dxfId="166" priority="212">
      <formula>AA85="Bajo"</formula>
    </cfRule>
  </conditionalFormatting>
  <conditionalFormatting sqref="AA83">
    <cfRule type="expression" dxfId="165" priority="229">
      <formula>AA83="Alto"</formula>
    </cfRule>
  </conditionalFormatting>
  <conditionalFormatting sqref="AA85">
    <cfRule type="expression" dxfId="164" priority="213">
      <formula>AA85="Alto"</formula>
    </cfRule>
  </conditionalFormatting>
  <conditionalFormatting sqref="J83">
    <cfRule type="expression" dxfId="163" priority="233">
      <formula>J83="Alto"</formula>
    </cfRule>
    <cfRule type="expression" dxfId="162" priority="234">
      <formula>J83="Extremo"</formula>
    </cfRule>
    <cfRule type="expression" dxfId="161" priority="235">
      <formula>J83="Moderado"</formula>
    </cfRule>
    <cfRule type="expression" dxfId="160" priority="236">
      <formula>J83="Bajo"</formula>
    </cfRule>
  </conditionalFormatting>
  <conditionalFormatting sqref="J99">
    <cfRule type="expression" dxfId="159" priority="121">
      <formula>J99="Extremo"</formula>
    </cfRule>
    <cfRule type="expression" dxfId="158" priority="122">
      <formula>J99="Moderado"</formula>
    </cfRule>
    <cfRule type="expression" dxfId="157" priority="123">
      <formula>J99="Bajo"</formula>
    </cfRule>
    <cfRule type="expression" dxfId="156" priority="125">
      <formula>J99="Alto"</formula>
    </cfRule>
  </conditionalFormatting>
  <conditionalFormatting sqref="J79">
    <cfRule type="expression" dxfId="155" priority="261">
      <formula>J79="Alto"</formula>
    </cfRule>
  </conditionalFormatting>
  <conditionalFormatting sqref="J85">
    <cfRule type="expression" dxfId="154" priority="217">
      <formula>J85="Alto"</formula>
    </cfRule>
    <cfRule type="expression" dxfId="153" priority="218">
      <formula>J85="Extremo"</formula>
    </cfRule>
    <cfRule type="expression" dxfId="152" priority="219">
      <formula>J85="Moderado"</formula>
    </cfRule>
    <cfRule type="expression" dxfId="151" priority="220">
      <formula>J85="Bajo"</formula>
    </cfRule>
  </conditionalFormatting>
  <conditionalFormatting sqref="J81">
    <cfRule type="expression" dxfId="150" priority="971">
      <formula>J81="Extremo"</formula>
    </cfRule>
    <cfRule type="expression" dxfId="149" priority="971">
      <formula>J81="Moderado"</formula>
    </cfRule>
    <cfRule type="expression" dxfId="148" priority="971">
      <formula>J81="Bajo"</formula>
    </cfRule>
    <cfRule type="expression" dxfId="147" priority="253">
      <formula>J81="Alto"</formula>
    </cfRule>
  </conditionalFormatting>
  <conditionalFormatting sqref="AA81">
    <cfRule type="expression" dxfId="146" priority="241">
      <formula>AA81="Alto"</formula>
    </cfRule>
    <cfRule type="expression" dxfId="145" priority="242">
      <formula>AA81="Extremo"</formula>
    </cfRule>
    <cfRule type="expression" dxfId="144" priority="243">
      <formula>AA81="Moderado"</formula>
    </cfRule>
    <cfRule type="expression" dxfId="143" priority="244">
      <formula>AA81="Bajo"</formula>
    </cfRule>
  </conditionalFormatting>
  <conditionalFormatting sqref="AA81">
    <cfRule type="expression" dxfId="142" priority="972">
      <formula>AA81="Extremo"</formula>
    </cfRule>
    <cfRule type="expression" dxfId="141" priority="972">
      <formula>AA81="Moderado"</formula>
    </cfRule>
    <cfRule type="expression" dxfId="140" priority="972">
      <formula>AA81="Bajo"</formula>
    </cfRule>
    <cfRule type="expression" dxfId="139" priority="245">
      <formula>AA81="Alto"</formula>
    </cfRule>
  </conditionalFormatting>
  <conditionalFormatting sqref="J88">
    <cfRule type="expression" dxfId="138" priority="201">
      <formula>J88="Alto"</formula>
    </cfRule>
    <cfRule type="expression" dxfId="137" priority="202">
      <formula>J88="Extremo"</formula>
    </cfRule>
    <cfRule type="expression" dxfId="136" priority="203">
      <formula>J88="Moderado"</formula>
    </cfRule>
    <cfRule type="expression" dxfId="135" priority="204">
      <formula>J88="Bajo"</formula>
    </cfRule>
  </conditionalFormatting>
  <conditionalFormatting sqref="J83">
    <cfRule type="expression" dxfId="134" priority="237">
      <formula>J83="Alto"</formula>
    </cfRule>
  </conditionalFormatting>
  <conditionalFormatting sqref="AA88">
    <cfRule type="expression" dxfId="133" priority="197">
      <formula>AA88="Alto"</formula>
    </cfRule>
  </conditionalFormatting>
  <conditionalFormatting sqref="J90">
    <cfRule type="expression" dxfId="132" priority="185">
      <formula>J90="Alto"</formula>
    </cfRule>
    <cfRule type="expression" dxfId="131" priority="186">
      <formula>J90="Extremo"</formula>
    </cfRule>
    <cfRule type="expression" dxfId="130" priority="187">
      <formula>J90="Moderado"</formula>
    </cfRule>
    <cfRule type="expression" dxfId="129" priority="188">
      <formula>J90="Bajo"</formula>
    </cfRule>
  </conditionalFormatting>
  <conditionalFormatting sqref="J85">
    <cfRule type="expression" dxfId="128" priority="973">
      <formula>J85="Extremo"</formula>
    </cfRule>
    <cfRule type="expression" dxfId="127" priority="973">
      <formula>J85="Moderado"</formula>
    </cfRule>
    <cfRule type="expression" dxfId="126" priority="973">
      <formula>J85="Bajo"</formula>
    </cfRule>
    <cfRule type="expression" dxfId="125" priority="221">
      <formula>J85="Alto"</formula>
    </cfRule>
  </conditionalFormatting>
  <conditionalFormatting sqref="AA97">
    <cfRule type="expression" dxfId="124" priority="129">
      <formula>AA97="Alto"</formula>
    </cfRule>
    <cfRule type="expression" dxfId="123" priority="130">
      <formula>AA97="Extremo"</formula>
    </cfRule>
    <cfRule type="expression" dxfId="122" priority="131">
      <formula>AA97="Moderado"</formula>
    </cfRule>
    <cfRule type="expression" dxfId="121" priority="132">
      <formula>AA97="Bajo"</formula>
    </cfRule>
  </conditionalFormatting>
  <conditionalFormatting sqref="AA93">
    <cfRule type="expression" dxfId="120" priority="165">
      <formula>AA93="Alto"</formula>
    </cfRule>
  </conditionalFormatting>
  <conditionalFormatting sqref="J93">
    <cfRule type="expression" dxfId="119" priority="169">
      <formula>J93="Alto"</formula>
    </cfRule>
    <cfRule type="expression" dxfId="118" priority="170">
      <formula>J93="Extremo"</formula>
    </cfRule>
    <cfRule type="expression" dxfId="117" priority="171">
      <formula>J93="Moderado"</formula>
    </cfRule>
    <cfRule type="expression" dxfId="116" priority="172">
      <formula>J93="Bajo"</formula>
    </cfRule>
  </conditionalFormatting>
  <conditionalFormatting sqref="J88">
    <cfRule type="expression" dxfId="115" priority="205">
      <formula>J88="Alto"</formula>
    </cfRule>
  </conditionalFormatting>
  <conditionalFormatting sqref="AA103">
    <cfRule type="expression" dxfId="114" priority="85">
      <formula>AA103="Alto"</formula>
    </cfRule>
  </conditionalFormatting>
  <conditionalFormatting sqref="J95">
    <cfRule type="expression" dxfId="113" priority="153">
      <formula>J95="Alto"</formula>
    </cfRule>
    <cfRule type="expression" dxfId="112" priority="154">
      <formula>J95="Extremo"</formula>
    </cfRule>
    <cfRule type="expression" dxfId="111" priority="155">
      <formula>J95="Moderado"</formula>
    </cfRule>
    <cfRule type="expression" dxfId="110" priority="156">
      <formula>J95="Bajo"</formula>
    </cfRule>
  </conditionalFormatting>
  <conditionalFormatting sqref="J90">
    <cfRule type="expression" dxfId="109" priority="974">
      <formula>J90="Extremo"</formula>
    </cfRule>
    <cfRule type="expression" dxfId="108" priority="974">
      <formula>J90="Moderado"</formula>
    </cfRule>
    <cfRule type="expression" dxfId="107" priority="974">
      <formula>J90="Bajo"</formula>
    </cfRule>
    <cfRule type="expression" dxfId="106" priority="189">
      <formula>J90="Alto"</formula>
    </cfRule>
  </conditionalFormatting>
  <conditionalFormatting sqref="AA90">
    <cfRule type="expression" dxfId="105" priority="177">
      <formula>AA90="Alto"</formula>
    </cfRule>
    <cfRule type="expression" dxfId="104" priority="178">
      <formula>AA90="Extremo"</formula>
    </cfRule>
    <cfRule type="expression" dxfId="103" priority="179">
      <formula>AA90="Moderado"</formula>
    </cfRule>
    <cfRule type="expression" dxfId="102" priority="180">
      <formula>AA90="Bajo"</formula>
    </cfRule>
  </conditionalFormatting>
  <conditionalFormatting sqref="AA90">
    <cfRule type="expression" dxfId="101" priority="181">
      <formula>AA90="Alto"</formula>
    </cfRule>
  </conditionalFormatting>
  <conditionalFormatting sqref="J99">
    <cfRule type="expression" dxfId="100" priority="975">
      <formula>J99="Alto"</formula>
    </cfRule>
    <cfRule type="expression" dxfId="99" priority="975">
      <formula>J99="Extremo"</formula>
    </cfRule>
    <cfRule type="expression" dxfId="98" priority="975">
      <formula>J99="Moderado"</formula>
    </cfRule>
    <cfRule type="expression" dxfId="97" priority="124">
      <formula>J99="Bajo"</formula>
    </cfRule>
  </conditionalFormatting>
  <conditionalFormatting sqref="J93">
    <cfRule type="expression" dxfId="96" priority="173">
      <formula>J93="Alto"</formula>
    </cfRule>
  </conditionalFormatting>
  <conditionalFormatting sqref="J103">
    <cfRule type="expression" dxfId="95" priority="101">
      <formula>J103="Alto"</formula>
    </cfRule>
  </conditionalFormatting>
  <conditionalFormatting sqref="J101">
    <cfRule type="expression" dxfId="94" priority="105">
      <formula>J101="Alto"</formula>
    </cfRule>
    <cfRule type="expression" dxfId="93" priority="106">
      <formula>J101="Extremo"</formula>
    </cfRule>
    <cfRule type="expression" dxfId="92" priority="107">
      <formula>J101="Moderado"</formula>
    </cfRule>
    <cfRule type="expression" dxfId="91" priority="108">
      <formula>J101="Bajo"</formula>
    </cfRule>
  </conditionalFormatting>
  <conditionalFormatting sqref="J101">
    <cfRule type="expression" dxfId="90" priority="109">
      <formula>J101="Alto"</formula>
    </cfRule>
  </conditionalFormatting>
  <conditionalFormatting sqref="AA95">
    <cfRule type="expression" dxfId="89" priority="149">
      <formula>AA95="Alto"</formula>
    </cfRule>
  </conditionalFormatting>
  <conditionalFormatting sqref="J97">
    <cfRule type="expression" dxfId="88" priority="137">
      <formula>J97="Alto"</formula>
    </cfRule>
    <cfRule type="expression" dxfId="87" priority="138">
      <formula>J97="Extremo"</formula>
    </cfRule>
    <cfRule type="expression" dxfId="86" priority="139">
      <formula>J97="Moderado"</formula>
    </cfRule>
    <cfRule type="expression" dxfId="85" priority="140">
      <formula>J97="Bajo"</formula>
    </cfRule>
  </conditionalFormatting>
  <conditionalFormatting sqref="J97">
    <cfRule type="expression" dxfId="84" priority="976">
      <formula>J97="Extremo"</formula>
    </cfRule>
    <cfRule type="expression" dxfId="83" priority="976">
      <formula>J97="Moderado"</formula>
    </cfRule>
    <cfRule type="expression" dxfId="82" priority="976">
      <formula>J97="Bajo"</formula>
    </cfRule>
    <cfRule type="expression" dxfId="81" priority="141">
      <formula>J97="Alto"</formula>
    </cfRule>
  </conditionalFormatting>
  <conditionalFormatting sqref="J103">
    <cfRule type="expression" dxfId="80" priority="97">
      <formula>J103="Alto"</formula>
    </cfRule>
    <cfRule type="expression" dxfId="79" priority="98">
      <formula>J103="Extremo"</formula>
    </cfRule>
    <cfRule type="expression" dxfId="78" priority="99">
      <formula>J103="Moderado"</formula>
    </cfRule>
    <cfRule type="expression" dxfId="77" priority="100">
      <formula>J103="Bajo"</formula>
    </cfRule>
  </conditionalFormatting>
  <conditionalFormatting sqref="AA97">
    <cfRule type="expression" dxfId="76" priority="977">
      <formula>AA97="Extremo"</formula>
    </cfRule>
    <cfRule type="expression" dxfId="75" priority="977">
      <formula>AA97="Moderado"</formula>
    </cfRule>
    <cfRule type="expression" dxfId="74" priority="977">
      <formula>AA97="Bajo"</formula>
    </cfRule>
    <cfRule type="expression" dxfId="73" priority="133">
      <formula>AA97="Alto"</formula>
    </cfRule>
  </conditionalFormatting>
  <conditionalFormatting sqref="J106">
    <cfRule type="expression" dxfId="72" priority="65">
      <formula>J106="Alto"</formula>
    </cfRule>
    <cfRule type="expression" dxfId="71" priority="66">
      <formula>J106="Extremo"</formula>
    </cfRule>
    <cfRule type="expression" dxfId="70" priority="67">
      <formula>J106="Moderado"</formula>
    </cfRule>
    <cfRule type="expression" dxfId="69" priority="68">
      <formula>J106="Bajo"</formula>
    </cfRule>
  </conditionalFormatting>
  <conditionalFormatting sqref="AA101">
    <cfRule type="expression" dxfId="68" priority="89">
      <formula>AA101="Alto"</formula>
    </cfRule>
    <cfRule type="expression" dxfId="67" priority="90">
      <formula>AA101="Extremo"</formula>
    </cfRule>
    <cfRule type="expression" dxfId="66" priority="91">
      <formula>AA101="Moderado"</formula>
    </cfRule>
    <cfRule type="expression" dxfId="65" priority="92">
      <formula>AA101="Bajo"</formula>
    </cfRule>
  </conditionalFormatting>
  <conditionalFormatting sqref="AA101">
    <cfRule type="expression" dxfId="64" priority="93">
      <formula>AA101="Alto"</formula>
    </cfRule>
  </conditionalFormatting>
  <conditionalFormatting sqref="J104">
    <cfRule type="expression" dxfId="63" priority="77">
      <formula>J104="Extremo"</formula>
    </cfRule>
    <cfRule type="expression" dxfId="62" priority="77">
      <formula>J104="Alto"</formula>
    </cfRule>
    <cfRule type="expression" dxfId="61" priority="78">
      <formula>J104="Moderado"</formula>
    </cfRule>
    <cfRule type="expression" dxfId="60" priority="79">
      <formula>J104="Bajo"</formula>
    </cfRule>
  </conditionalFormatting>
  <conditionalFormatting sqref="J104">
    <cfRule type="expression" dxfId="59" priority="73">
      <formula>J104="Alto"</formula>
    </cfRule>
    <cfRule type="expression" dxfId="58" priority="74">
      <formula>J104="Extremo"</formula>
    </cfRule>
    <cfRule type="expression" dxfId="57" priority="75">
      <formula>J104="Moderado"</formula>
    </cfRule>
    <cfRule type="expression" dxfId="56" priority="76">
      <formula>J104="Bajo"</formula>
    </cfRule>
  </conditionalFormatting>
  <conditionalFormatting sqref="J106">
    <cfRule type="expression" dxfId="55" priority="69">
      <formula>J106="Extremo"</formula>
    </cfRule>
    <cfRule type="expression" dxfId="54" priority="69">
      <formula>J106="Alto"</formula>
    </cfRule>
    <cfRule type="expression" dxfId="53" priority="70">
      <formula>J106="Moderado"</formula>
    </cfRule>
    <cfRule type="expression" dxfId="52" priority="71">
      <formula>J106="Bajo"</formula>
    </cfRule>
  </conditionalFormatting>
  <conditionalFormatting sqref="J110">
    <cfRule type="expression" dxfId="51" priority="17">
      <formula>J110="Alto"</formula>
    </cfRule>
    <cfRule type="expression" dxfId="50" priority="18">
      <formula>J110="Extremo"</formula>
    </cfRule>
    <cfRule type="expression" dxfId="49" priority="19">
      <formula>J110="Moderado"</formula>
    </cfRule>
    <cfRule type="expression" dxfId="48" priority="20">
      <formula>J110="Bajo"</formula>
    </cfRule>
  </conditionalFormatting>
  <conditionalFormatting sqref="AA104">
    <cfRule type="expression" dxfId="47" priority="61">
      <formula>AA104="Extremo"</formula>
    </cfRule>
    <cfRule type="expression" dxfId="46" priority="61">
      <formula>AA104="Alto"</formula>
    </cfRule>
    <cfRule type="expression" dxfId="45" priority="62">
      <formula>AA104="Moderado"</formula>
    </cfRule>
    <cfRule type="expression" dxfId="44" priority="63">
      <formula>AA104="Bajo"</formula>
    </cfRule>
  </conditionalFormatting>
  <conditionalFormatting sqref="AA104">
    <cfRule type="expression" dxfId="43" priority="57">
      <formula>AA104="Alto"</formula>
    </cfRule>
    <cfRule type="expression" dxfId="42" priority="58">
      <formula>AA104="Extremo"</formula>
    </cfRule>
    <cfRule type="expression" dxfId="41" priority="59">
      <formula>AA104="Moderado"</formula>
    </cfRule>
    <cfRule type="expression" dxfId="40" priority="60">
      <formula>AA104="Bajo"</formula>
    </cfRule>
  </conditionalFormatting>
  <conditionalFormatting sqref="AA106">
    <cfRule type="expression" dxfId="39" priority="53">
      <formula>AA106="Extremo"</formula>
    </cfRule>
    <cfRule type="expression" dxfId="38" priority="53">
      <formula>AA106="Alto"</formula>
    </cfRule>
    <cfRule type="expression" dxfId="37" priority="54">
      <formula>AA106="Moderado"</formula>
    </cfRule>
    <cfRule type="expression" dxfId="36" priority="55">
      <formula>AA106="Bajo"</formula>
    </cfRule>
  </conditionalFormatting>
  <conditionalFormatting sqref="J108">
    <cfRule type="expression" dxfId="35" priority="41">
      <formula>J108="Alto"</formula>
    </cfRule>
    <cfRule type="expression" dxfId="34" priority="42">
      <formula>J108="Extremo"</formula>
    </cfRule>
    <cfRule type="expression" dxfId="33" priority="43">
      <formula>J108="Moderado"</formula>
    </cfRule>
    <cfRule type="expression" dxfId="32" priority="44">
      <formula>J108="Bajo"</formula>
    </cfRule>
  </conditionalFormatting>
  <conditionalFormatting sqref="J108">
    <cfRule type="expression" dxfId="31" priority="45">
      <formula>J108="Extremo"</formula>
    </cfRule>
    <cfRule type="expression" dxfId="30" priority="46">
      <formula>J108="Moderado"</formula>
    </cfRule>
    <cfRule type="expression" dxfId="29" priority="47">
      <formula>J108="Bajo"</formula>
    </cfRule>
  </conditionalFormatting>
  <conditionalFormatting sqref="AA108">
    <cfRule type="expression" dxfId="28" priority="33">
      <formula>AA108="Alto"</formula>
    </cfRule>
    <cfRule type="expression" dxfId="27" priority="34">
      <formula>AA108="Extremo"</formula>
    </cfRule>
    <cfRule type="expression" dxfId="26" priority="35">
      <formula>AA108="Moderado"</formula>
    </cfRule>
    <cfRule type="expression" dxfId="25" priority="36">
      <formula>AA108="Bajo"</formula>
    </cfRule>
  </conditionalFormatting>
  <conditionalFormatting sqref="AA108">
    <cfRule type="expression" dxfId="24" priority="37">
      <formula>AA108="Extremo"</formula>
    </cfRule>
    <cfRule type="expression" dxfId="23" priority="38">
      <formula>AA108="Moderado"</formula>
    </cfRule>
    <cfRule type="expression" dxfId="22" priority="39">
      <formula>AA108="Bajo"</formula>
    </cfRule>
  </conditionalFormatting>
  <conditionalFormatting sqref="AA110">
    <cfRule type="expression" dxfId="21" priority="25">
      <formula>AA110="Alto"</formula>
    </cfRule>
    <cfRule type="expression" dxfId="20" priority="26">
      <formula>AA110="Extremo"</formula>
    </cfRule>
    <cfRule type="expression" dxfId="19" priority="27">
      <formula>AA110="Moderado"</formula>
    </cfRule>
    <cfRule type="expression" dxfId="18" priority="28">
      <formula>AA110="Bajo"</formula>
    </cfRule>
  </conditionalFormatting>
  <conditionalFormatting sqref="AA110">
    <cfRule type="expression" dxfId="17" priority="29">
      <formula>AA110="Extremo"</formula>
    </cfRule>
    <cfRule type="expression" dxfId="16" priority="30">
      <formula>AA110="Moderado"</formula>
    </cfRule>
    <cfRule type="expression" dxfId="15" priority="31">
      <formula>AA110="Bajo"</formula>
    </cfRule>
  </conditionalFormatting>
  <conditionalFormatting sqref="J110">
    <cfRule type="expression" dxfId="14" priority="21">
      <formula>J110="Extremo"</formula>
    </cfRule>
    <cfRule type="expression" dxfId="13" priority="22">
      <formula>J110="Moderado"</formula>
    </cfRule>
    <cfRule type="expression" dxfId="12" priority="23">
      <formula>J110="Bajo"</formula>
    </cfRule>
  </conditionalFormatting>
  <conditionalFormatting sqref="J112 J114">
    <cfRule type="expression" dxfId="11" priority="9">
      <formula>J112="Alto"</formula>
    </cfRule>
    <cfRule type="expression" dxfId="10" priority="10">
      <formula>J112="Extremo"</formula>
    </cfRule>
    <cfRule type="expression" dxfId="9" priority="11">
      <formula>J112="Moderado"</formula>
    </cfRule>
    <cfRule type="expression" dxfId="8" priority="12">
      <formula>J112="Bajo"</formula>
    </cfRule>
  </conditionalFormatting>
  <conditionalFormatting sqref="J112 J114">
    <cfRule type="expression" dxfId="7" priority="978">
      <formula>J112="Alto"</formula>
    </cfRule>
    <cfRule type="expression" dxfId="6" priority="13">
      <formula>J112="Extremo"</formula>
    </cfRule>
    <cfRule type="expression" dxfId="5" priority="14">
      <formula>J112="Moderado"</formula>
    </cfRule>
    <cfRule type="expression" dxfId="4" priority="15">
      <formula>J112="Bajo"</formula>
    </cfRule>
  </conditionalFormatting>
  <conditionalFormatting sqref="AA112 AA114">
    <cfRule type="expression" dxfId="3" priority="979">
      <formula>AA112="Alto"</formula>
    </cfRule>
    <cfRule type="expression" dxfId="2" priority="5">
      <formula>AA112="Extremo"</formula>
    </cfRule>
    <cfRule type="expression" dxfId="1" priority="6">
      <formula>AA112="Moderado"</formula>
    </cfRule>
    <cfRule type="expression" dxfId="0" priority="7">
      <formula>AA112="Bajo"</formula>
    </cfRule>
  </conditionalFormatting>
  <pageMargins left="0.11811023622047245" right="0.11811023622047245" top="0.74803149606299213" bottom="0.74803149606299213" header="0.31496062992125984" footer="0.31496062992125984"/>
  <pageSetup paperSize="9" scale="27" fitToHeight="0" orientation="landscape" r:id="rId1"/>
  <rowBreaks count="9" manualBreakCount="9">
    <brk id="42" max="30" man="1"/>
    <brk id="54" max="30" man="1"/>
    <brk id="66" max="30" man="1"/>
    <brk id="78" max="30" man="1"/>
    <brk id="89" max="30" man="1"/>
    <brk id="102" max="30" man="1"/>
    <brk id="113" max="30" man="1"/>
    <brk id="122" max="30" man="1"/>
    <brk id="128" max="3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6">
        <x14:dataValidation type="list" allowBlank="1" showInputMessage="1" showErrorMessage="1">
          <x14:formula1>
            <xm:f>[2]Hoja1!#REF!</xm:f>
          </x14:formula1>
          <xm:sqref>E116:E118 H116:I118</xm:sqref>
        </x14:dataValidation>
        <x14:dataValidation type="list" allowBlank="1" showInputMessage="1" showErrorMessage="1">
          <x14:formula1>
            <xm:f>[3]Hoja1!#REF!</xm:f>
          </x14:formula1>
          <xm:sqref>E119:E122</xm:sqref>
        </x14:dataValidation>
        <x14:dataValidation type="list" allowBlank="1" showInputMessage="1" showErrorMessage="1">
          <x14:formula1>
            <xm:f>[4]Hoja1!#REF!</xm:f>
          </x14:formula1>
          <xm:sqref>K123 E123 H123:I123</xm:sqref>
        </x14:dataValidation>
        <x14:dataValidation type="list" allowBlank="1" showInputMessage="1" showErrorMessage="1">
          <x14:formula1>
            <xm:f>[12]Hoja1!#REF!</xm:f>
          </x14:formula1>
          <xm:sqref>M123:Q123</xm:sqref>
        </x14:dataValidation>
        <x14:dataValidation type="list" allowBlank="1" showInputMessage="1" showErrorMessage="1">
          <x14:formula1>
            <xm:f>[5]Hoja1!#REF!</xm:f>
          </x14:formula1>
          <xm:sqref>E124:E125</xm:sqref>
        </x14:dataValidation>
        <x14:dataValidation type="list" showInputMessage="1" showErrorMessage="1" prompt="Seleccione el nivel de probabilidad">
          <x14:formula1>
            <xm:f>[5]Hoja1!#REF!</xm:f>
          </x14:formula1>
          <xm:sqref>H124:H125</xm:sqref>
        </x14:dataValidation>
        <x14:dataValidation type="list" allowBlank="1" showInputMessage="1" showErrorMessage="1" prompt="Seleccione el nivel de impacto_x000a_">
          <x14:formula1>
            <xm:f>IF(E124="Corrupción",[5]Hoja1!#REF!,[5]Hoja1!#REF!)</xm:f>
          </x14:formula1>
          <xm:sqref>I124:I125</xm:sqref>
        </x14:dataValidation>
        <x14:dataValidation type="list" allowBlank="1" showInputMessage="1" showErrorMessage="1">
          <x14:formula1>
            <xm:f>[6]Hoja1!#REF!</xm:f>
          </x14:formula1>
          <xm:sqref>E126 H126 K126</xm:sqref>
        </x14:dataValidation>
        <x14:dataValidation type="list" allowBlank="1" showInputMessage="1" showErrorMessage="1">
          <x14:formula1>
            <xm:f>IF(E126="Corrupción",[6]Hoja1!#REF!,[6]Hoja1!#REF!)</xm:f>
          </x14:formula1>
          <xm:sqref>I126</xm:sqref>
        </x14:dataValidation>
        <x14:dataValidation type="list" allowBlank="1" showInputMessage="1" showErrorMessage="1">
          <x14:formula1>
            <xm:f>[7]Hoja1!#REF!</xm:f>
          </x14:formula1>
          <xm:sqref>E127:E129 H127:H129 K127:K129</xm:sqref>
        </x14:dataValidation>
        <x14:dataValidation type="list" allowBlank="1" showInputMessage="1" showErrorMessage="1">
          <x14:formula1>
            <xm:f>IF(E127="Corrupción",[7]Hoja1!#REF!,[7]Hoja1!#REF!)</xm:f>
          </x14:formula1>
          <xm:sqref>I127:I129</xm:sqref>
        </x14:dataValidation>
        <x14:dataValidation type="list" allowBlank="1" showInputMessage="1" showErrorMessage="1">
          <x14:formula1>
            <xm:f>[8]Hoja1!#REF!</xm:f>
          </x14:formula1>
          <xm:sqref>E130</xm:sqref>
        </x14:dataValidation>
        <x14:dataValidation type="list" allowBlank="1" showInputMessage="1" showErrorMessage="1">
          <x14:formula1>
            <xm:f>[9]Hoja1!#REF!</xm:f>
          </x14:formula1>
          <xm:sqref>H131:H133 K131:K133 E131:E133</xm:sqref>
        </x14:dataValidation>
        <x14:dataValidation type="list" allowBlank="1" showInputMessage="1" showErrorMessage="1">
          <x14:formula1>
            <xm:f>IF(E131="Corrupción",[9]Hoja1!#REF!,[9]Hoja1!#REF!)</xm:f>
          </x14:formula1>
          <xm:sqref>I131</xm:sqref>
        </x14:dataValidation>
        <x14:dataValidation type="list" allowBlank="1" showInputMessage="1" showErrorMessage="1">
          <x14:formula1>
            <xm:f>IF(E132="Corrupción",[9]Hoja1!#REF!,[9]Hoja1!#REF!)</xm:f>
          </x14:formula1>
          <xm:sqref>I132:I133</xm:sqref>
        </x14:dataValidation>
        <x14:dataValidation type="list" allowBlank="1" showInputMessage="1" showErrorMessage="1">
          <x14:formula1>
            <xm:f>[13]Hoja1!#REF!</xm:f>
          </x14:formula1>
          <xm:sqref>M124:Q142 K134:K139</xm:sqref>
        </x14:dataValidation>
        <x14:dataValidation type="list" allowBlank="1" showInputMessage="1" showErrorMessage="1">
          <x14:formula1>
            <xm:f>[10]Hoja1!#REF!</xm:f>
          </x14:formula1>
          <xm:sqref>E134:E139</xm:sqref>
        </x14:dataValidation>
        <x14:dataValidation type="list" allowBlank="1" showInputMessage="1" showErrorMessage="1" prompt="Seleccione el nivel de impacto_x000a_">
          <x14:formula1>
            <xm:f>IF(E134="Corrupción",[13]Hoja1!#REF!,[13]Hoja1!#REF!)</xm:f>
          </x14:formula1>
          <xm:sqref>I134:I139</xm:sqref>
        </x14:dataValidation>
        <x14:dataValidation type="list" showInputMessage="1" showErrorMessage="1" prompt="Seleccione el nivel de probabilidad">
          <x14:formula1>
            <xm:f>[13]Hoja1!#REF!</xm:f>
          </x14:formula1>
          <xm:sqref>H134:H139</xm:sqref>
        </x14:dataValidation>
        <x14:dataValidation type="list" allowBlank="1" showInputMessage="1" showErrorMessage="1">
          <x14:formula1>
            <xm:f>[11]Hoja1!#REF!</xm:f>
          </x14:formula1>
          <xm:sqref>E140:E142 H140:H142 K140:K142</xm:sqref>
        </x14:dataValidation>
        <x14:dataValidation type="list" allowBlank="1" showInputMessage="1" showErrorMessage="1">
          <x14:formula1>
            <xm:f>IF(E140="Corrupción",[11]Hoja1!#REF!,[11]Hoja1!#REF!)</xm:f>
          </x14:formula1>
          <xm:sqref>I140:I142</xm:sqref>
        </x14:dataValidation>
        <x14:dataValidation type="list" allowBlank="1" showInputMessage="1" showErrorMessage="1">
          <x14:formula1>
            <xm:f>[1]Hoja1!#REF!</xm:f>
          </x14:formula1>
          <xm:sqref>E20:E23 E26 E28 E31 E38 E41 E43 E46 E49 E52 E55 E57 E60 E62 E64:E65 E67 E69 E71 E101 E103:E104 E106 E108 E110 E112 E114</xm:sqref>
        </x14:dataValidation>
        <x14:dataValidation type="list" allowBlank="1" showInputMessage="1" showErrorMessage="1" prompt="Seleccione el nivel de impacto_x000a_">
          <x14:formula1>
            <xm:f>IF(E20="Corrupción",[1]Hoja1!#REF!,[1]Hoja1!#REF!)</xm:f>
          </x14:formula1>
          <xm:sqref>I20:I23 I26 I28 I31 I38 I41 I43 I46 I49 I52 I55 I57 I60 I62 I64:I65 I67 I69 I71 I101 I103:I104 I106 I108 I110 I112 I114</xm:sqref>
        </x14:dataValidation>
        <x14:dataValidation type="list" showInputMessage="1" showErrorMessage="1" prompt="Seleccione el nivel de probabilidad">
          <x14:formula1>
            <xm:f>[1]Hoja1!#REF!</xm:f>
          </x14:formula1>
          <xm:sqref>H20:H23 H26 H28 H31 H38 H41 H43 H46 H49 H52 H55 H57 H60 H62 H64:H65 H67 H69 H71 H101 H103:H104 H106 H108 H110 H112 H114</xm:sqref>
        </x14:dataValidation>
        <x14:dataValidation type="list" allowBlank="1" showInputMessage="1" showErrorMessage="1">
          <x14:formula1>
            <xm:f>[1]Hoja1!#REF!</xm:f>
          </x14:formula1>
          <xm:sqref>K20:K23 K26 K28 K31 K38 K41 K43 K46 K49 K52 K55 K57 K60 K62 K64:K65 K67 K69 K71 K101 K103:K104 K106 K108 K110 K112 K114</xm:sqref>
        </x14:dataValidation>
        <x14:dataValidation type="list" allowBlank="1" showInputMessage="1" showErrorMessage="1">
          <x14:formula1>
            <xm:f>[1]Hoja1!#REF!</xm:f>
          </x14:formula1>
          <xm:sqref>M20:Q115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opLeftCell="B9" workbookViewId="0">
      <selection activeCell="N21" sqref="N21"/>
    </sheetView>
  </sheetViews>
  <sheetFormatPr baseColWidth="10" defaultColWidth="11.42578125" defaultRowHeight="15" x14ac:dyDescent="0.25"/>
  <cols>
    <col min="1" max="9" width="11.42578125" style="1"/>
    <col min="10" max="10" width="13.42578125" style="1" customWidth="1"/>
    <col min="11" max="11" width="13.7109375" style="1" customWidth="1"/>
    <col min="12" max="16384" width="11.42578125" style="1"/>
  </cols>
  <sheetData>
    <row r="1" spans="1:16" x14ac:dyDescent="0.25">
      <c r="A1" s="2" t="s">
        <v>14</v>
      </c>
      <c r="B1" s="2" t="s">
        <v>18</v>
      </c>
      <c r="C1" s="3" t="str">
        <f>CONCATENATE(A1,B1)</f>
        <v>Rara vezInsignificante</v>
      </c>
      <c r="D1" s="2">
        <v>1</v>
      </c>
      <c r="E1" s="2" t="s">
        <v>27</v>
      </c>
      <c r="F1" s="3" t="s">
        <v>25</v>
      </c>
      <c r="G1" s="1" t="str">
        <f>TRIM(F1)</f>
        <v>Bajo</v>
      </c>
    </row>
    <row r="2" spans="1:16" x14ac:dyDescent="0.25">
      <c r="A2" s="2" t="s">
        <v>14</v>
      </c>
      <c r="B2" s="2" t="s">
        <v>19</v>
      </c>
      <c r="C2" s="3" t="str">
        <f t="shared" ref="C2:C25" si="0">CONCATENATE(A2,B2)</f>
        <v>Rara vezMenor</v>
      </c>
      <c r="D2" s="2">
        <v>1</v>
      </c>
      <c r="E2" s="2" t="s">
        <v>27</v>
      </c>
      <c r="F2" s="3" t="s">
        <v>25</v>
      </c>
      <c r="G2" s="1" t="str">
        <f t="shared" ref="G2:G25" si="1">TRIM(F2)</f>
        <v>Bajo</v>
      </c>
    </row>
    <row r="3" spans="1:16" x14ac:dyDescent="0.25">
      <c r="A3" s="2" t="s">
        <v>14</v>
      </c>
      <c r="B3" s="2" t="s">
        <v>20</v>
      </c>
      <c r="C3" s="3" t="str">
        <f t="shared" si="0"/>
        <v>Rara vezModerado</v>
      </c>
      <c r="D3" s="2">
        <v>2</v>
      </c>
      <c r="E3" s="2" t="s">
        <v>28</v>
      </c>
      <c r="F3" s="3" t="s">
        <v>20</v>
      </c>
      <c r="G3" s="1" t="str">
        <f t="shared" si="1"/>
        <v>Moderado</v>
      </c>
      <c r="J3" s="1" t="s">
        <v>46</v>
      </c>
      <c r="K3" s="2" t="s">
        <v>22</v>
      </c>
    </row>
    <row r="4" spans="1:16" x14ac:dyDescent="0.25">
      <c r="A4" s="2" t="s">
        <v>14</v>
      </c>
      <c r="B4" s="2" t="s">
        <v>21</v>
      </c>
      <c r="C4" s="3" t="str">
        <f t="shared" si="0"/>
        <v xml:space="preserve">Rara vezMayor </v>
      </c>
      <c r="D4" s="2">
        <v>3</v>
      </c>
      <c r="E4" s="2" t="s">
        <v>30</v>
      </c>
      <c r="F4" s="3" t="s">
        <v>29</v>
      </c>
      <c r="G4" s="1" t="str">
        <f t="shared" si="1"/>
        <v>Alto</v>
      </c>
      <c r="J4" s="1" t="s">
        <v>16</v>
      </c>
      <c r="K4" s="2" t="s">
        <v>21</v>
      </c>
      <c r="M4" s="1">
        <v>2</v>
      </c>
    </row>
    <row r="5" spans="1:16" x14ac:dyDescent="0.25">
      <c r="A5" s="2" t="s">
        <v>14</v>
      </c>
      <c r="B5" s="2" t="s">
        <v>22</v>
      </c>
      <c r="C5" s="3" t="str">
        <f t="shared" si="0"/>
        <v>Rara vezCatastrofico</v>
      </c>
      <c r="D5" s="2">
        <v>3</v>
      </c>
      <c r="E5" s="2" t="s">
        <v>30</v>
      </c>
      <c r="F5" s="3" t="s">
        <v>29</v>
      </c>
      <c r="G5" s="1" t="str">
        <f t="shared" si="1"/>
        <v>Alto</v>
      </c>
      <c r="J5" s="1" t="s">
        <v>15</v>
      </c>
      <c r="K5" s="2" t="s">
        <v>20</v>
      </c>
      <c r="M5" s="1">
        <v>3</v>
      </c>
    </row>
    <row r="6" spans="1:16" x14ac:dyDescent="0.25">
      <c r="A6" s="2" t="s">
        <v>15</v>
      </c>
      <c r="B6" s="2" t="s">
        <v>18</v>
      </c>
      <c r="C6" s="3" t="str">
        <f t="shared" si="0"/>
        <v>ImprobableInsignificante</v>
      </c>
      <c r="D6" s="2">
        <v>1</v>
      </c>
      <c r="E6" s="2" t="s">
        <v>27</v>
      </c>
      <c r="F6" s="3" t="s">
        <v>25</v>
      </c>
      <c r="G6" s="1" t="str">
        <f t="shared" si="1"/>
        <v>Bajo</v>
      </c>
      <c r="J6" s="1" t="s">
        <v>47</v>
      </c>
      <c r="K6" s="2" t="s">
        <v>19</v>
      </c>
    </row>
    <row r="7" spans="1:16" x14ac:dyDescent="0.25">
      <c r="A7" s="2" t="s">
        <v>15</v>
      </c>
      <c r="B7" s="2" t="s">
        <v>19</v>
      </c>
      <c r="C7" s="3" t="str">
        <f t="shared" si="0"/>
        <v>ImprobableMenor</v>
      </c>
      <c r="D7" s="2">
        <v>1</v>
      </c>
      <c r="E7" s="2" t="s">
        <v>27</v>
      </c>
      <c r="F7" s="3" t="s">
        <v>25</v>
      </c>
      <c r="G7" s="1" t="str">
        <f t="shared" si="1"/>
        <v>Bajo</v>
      </c>
      <c r="K7" s="2" t="s">
        <v>18</v>
      </c>
    </row>
    <row r="8" spans="1:16" x14ac:dyDescent="0.25">
      <c r="A8" s="2" t="s">
        <v>15</v>
      </c>
      <c r="B8" s="2" t="s">
        <v>20</v>
      </c>
      <c r="C8" s="3" t="str">
        <f t="shared" si="0"/>
        <v>ImprobableModerado</v>
      </c>
      <c r="D8" s="2">
        <v>2</v>
      </c>
      <c r="E8" s="2" t="s">
        <v>28</v>
      </c>
      <c r="F8" s="3" t="s">
        <v>20</v>
      </c>
      <c r="G8" s="1" t="str">
        <f t="shared" si="1"/>
        <v>Moderado</v>
      </c>
    </row>
    <row r="9" spans="1:16" x14ac:dyDescent="0.25">
      <c r="A9" s="2" t="s">
        <v>15</v>
      </c>
      <c r="B9" s="2" t="s">
        <v>21</v>
      </c>
      <c r="C9" s="3" t="str">
        <f t="shared" si="0"/>
        <v xml:space="preserve">ImprobableMayor </v>
      </c>
      <c r="D9" s="2">
        <v>3</v>
      </c>
      <c r="E9" s="2" t="s">
        <v>30</v>
      </c>
      <c r="F9" s="3" t="s">
        <v>29</v>
      </c>
      <c r="G9" s="1" t="str">
        <f t="shared" si="1"/>
        <v>Alto</v>
      </c>
    </row>
    <row r="10" spans="1:16" x14ac:dyDescent="0.25">
      <c r="A10" s="2" t="s">
        <v>15</v>
      </c>
      <c r="B10" s="2" t="s">
        <v>22</v>
      </c>
      <c r="C10" s="3" t="str">
        <f t="shared" si="0"/>
        <v>ImprobableCatastrofico</v>
      </c>
      <c r="D10" s="2">
        <v>4</v>
      </c>
      <c r="E10" s="2" t="s">
        <v>31</v>
      </c>
      <c r="F10" s="3" t="s">
        <v>26</v>
      </c>
      <c r="G10" s="1" t="str">
        <f t="shared" si="1"/>
        <v>Extremo</v>
      </c>
      <c r="O10" s="4"/>
      <c r="P10" s="4"/>
    </row>
    <row r="11" spans="1:16" x14ac:dyDescent="0.25">
      <c r="A11" s="2" t="s">
        <v>16</v>
      </c>
      <c r="B11" s="2" t="s">
        <v>18</v>
      </c>
      <c r="C11" s="3" t="str">
        <f t="shared" si="0"/>
        <v>PosibleInsignificante</v>
      </c>
      <c r="D11" s="2">
        <v>1</v>
      </c>
      <c r="E11" s="2" t="s">
        <v>27</v>
      </c>
      <c r="F11" s="3" t="s">
        <v>25</v>
      </c>
      <c r="G11" s="1" t="str">
        <f t="shared" si="1"/>
        <v>Bajo</v>
      </c>
      <c r="O11" s="4"/>
      <c r="P11" s="4"/>
    </row>
    <row r="12" spans="1:16" x14ac:dyDescent="0.25">
      <c r="A12" s="2" t="s">
        <v>16</v>
      </c>
      <c r="B12" s="2" t="s">
        <v>19</v>
      </c>
      <c r="C12" s="3" t="str">
        <f t="shared" si="0"/>
        <v>PosibleMenor</v>
      </c>
      <c r="D12" s="2">
        <v>2</v>
      </c>
      <c r="E12" s="2" t="s">
        <v>28</v>
      </c>
      <c r="F12" s="3" t="s">
        <v>20</v>
      </c>
      <c r="G12" s="1" t="str">
        <f t="shared" si="1"/>
        <v>Moderado</v>
      </c>
      <c r="J12" s="9" t="s">
        <v>23</v>
      </c>
      <c r="K12" s="9" t="s">
        <v>24</v>
      </c>
      <c r="L12" s="6" t="s">
        <v>25</v>
      </c>
      <c r="M12" s="7" t="s">
        <v>27</v>
      </c>
      <c r="N12" s="6" t="s">
        <v>37</v>
      </c>
      <c r="O12" s="4"/>
      <c r="P12" s="4"/>
    </row>
    <row r="13" spans="1:16" x14ac:dyDescent="0.25">
      <c r="A13" s="2" t="s">
        <v>16</v>
      </c>
      <c r="B13" s="2" t="s">
        <v>20</v>
      </c>
      <c r="C13" s="3" t="str">
        <f t="shared" si="0"/>
        <v>PosibleModerado</v>
      </c>
      <c r="D13" s="2">
        <v>3</v>
      </c>
      <c r="E13" s="2" t="s">
        <v>30</v>
      </c>
      <c r="F13" s="3" t="s">
        <v>29</v>
      </c>
      <c r="G13" s="1" t="str">
        <f t="shared" si="1"/>
        <v>Alto</v>
      </c>
      <c r="J13" s="5" t="s">
        <v>14</v>
      </c>
      <c r="K13" s="5" t="s">
        <v>18</v>
      </c>
      <c r="L13" s="6" t="s">
        <v>20</v>
      </c>
      <c r="M13" s="7" t="s">
        <v>28</v>
      </c>
      <c r="N13" s="6" t="s">
        <v>33</v>
      </c>
      <c r="O13" s="4" t="s">
        <v>43</v>
      </c>
      <c r="P13" s="4" t="s">
        <v>23</v>
      </c>
    </row>
    <row r="14" spans="1:16" x14ac:dyDescent="0.25">
      <c r="A14" s="2" t="s">
        <v>16</v>
      </c>
      <c r="B14" s="2" t="s">
        <v>21</v>
      </c>
      <c r="C14" s="3" t="str">
        <f t="shared" si="0"/>
        <v xml:space="preserve">PosibleMayor </v>
      </c>
      <c r="D14" s="2">
        <v>4</v>
      </c>
      <c r="E14" s="2" t="s">
        <v>31</v>
      </c>
      <c r="F14" s="3" t="s">
        <v>26</v>
      </c>
      <c r="G14" s="1" t="str">
        <f t="shared" si="1"/>
        <v>Extremo</v>
      </c>
      <c r="J14" s="5" t="s">
        <v>15</v>
      </c>
      <c r="K14" s="5" t="s">
        <v>19</v>
      </c>
      <c r="L14" s="6" t="s">
        <v>29</v>
      </c>
      <c r="M14" s="7" t="s">
        <v>30</v>
      </c>
      <c r="N14" s="6" t="s">
        <v>38</v>
      </c>
      <c r="O14" s="4" t="s">
        <v>44</v>
      </c>
      <c r="P14" s="4" t="s">
        <v>24</v>
      </c>
    </row>
    <row r="15" spans="1:16" x14ac:dyDescent="0.25">
      <c r="A15" s="2" t="s">
        <v>16</v>
      </c>
      <c r="B15" s="2" t="s">
        <v>22</v>
      </c>
      <c r="C15" s="3" t="str">
        <f t="shared" si="0"/>
        <v>PosibleCatastrofico</v>
      </c>
      <c r="D15" s="2">
        <v>4</v>
      </c>
      <c r="E15" s="2" t="s">
        <v>31</v>
      </c>
      <c r="F15" s="3" t="s">
        <v>26</v>
      </c>
      <c r="G15" s="1" t="str">
        <f t="shared" si="1"/>
        <v>Extremo</v>
      </c>
      <c r="J15" s="5" t="s">
        <v>16</v>
      </c>
      <c r="K15" s="5" t="s">
        <v>20</v>
      </c>
      <c r="L15" s="6" t="s">
        <v>26</v>
      </c>
      <c r="M15" s="7" t="s">
        <v>31</v>
      </c>
      <c r="N15" s="6" t="s">
        <v>34</v>
      </c>
      <c r="O15" s="4"/>
      <c r="P15" s="4"/>
    </row>
    <row r="16" spans="1:16" x14ac:dyDescent="0.25">
      <c r="A16" s="2" t="s">
        <v>32</v>
      </c>
      <c r="B16" s="2" t="s">
        <v>18</v>
      </c>
      <c r="C16" s="3" t="str">
        <f t="shared" si="0"/>
        <v>ProbableInsignificante</v>
      </c>
      <c r="D16" s="2">
        <v>2</v>
      </c>
      <c r="E16" s="2" t="s">
        <v>28</v>
      </c>
      <c r="F16" s="3" t="s">
        <v>20</v>
      </c>
      <c r="G16" s="1" t="str">
        <f t="shared" si="1"/>
        <v>Moderado</v>
      </c>
      <c r="J16" s="5" t="s">
        <v>17</v>
      </c>
      <c r="K16" s="5" t="s">
        <v>21</v>
      </c>
      <c r="L16" s="4"/>
      <c r="M16" s="4"/>
      <c r="N16" s="6" t="s">
        <v>35</v>
      </c>
      <c r="O16" s="4"/>
      <c r="P16" s="4"/>
    </row>
    <row r="17" spans="1:16" x14ac:dyDescent="0.25">
      <c r="A17" s="2" t="s">
        <v>32</v>
      </c>
      <c r="B17" s="2" t="s">
        <v>19</v>
      </c>
      <c r="C17" s="3" t="str">
        <f t="shared" si="0"/>
        <v>ProbableMenor</v>
      </c>
      <c r="D17" s="2">
        <v>3</v>
      </c>
      <c r="E17" s="2" t="s">
        <v>30</v>
      </c>
      <c r="F17" s="3" t="s">
        <v>29</v>
      </c>
      <c r="G17" s="1" t="str">
        <f t="shared" si="1"/>
        <v>Alto</v>
      </c>
      <c r="J17" s="8"/>
      <c r="K17" s="5" t="s">
        <v>22</v>
      </c>
      <c r="L17" s="4"/>
      <c r="M17" s="4"/>
      <c r="N17" s="6" t="s">
        <v>36</v>
      </c>
      <c r="O17" s="4"/>
      <c r="P17" s="4"/>
    </row>
    <row r="18" spans="1:16" x14ac:dyDescent="0.25">
      <c r="A18" s="2" t="s">
        <v>32</v>
      </c>
      <c r="B18" s="2" t="s">
        <v>20</v>
      </c>
      <c r="C18" s="3" t="str">
        <f t="shared" si="0"/>
        <v>ProbableModerado</v>
      </c>
      <c r="D18" s="2">
        <v>3</v>
      </c>
      <c r="E18" s="2" t="s">
        <v>30</v>
      </c>
      <c r="F18" s="3" t="s">
        <v>29</v>
      </c>
      <c r="G18" s="1" t="str">
        <f t="shared" si="1"/>
        <v>Alto</v>
      </c>
      <c r="N18" s="22" t="s">
        <v>62</v>
      </c>
    </row>
    <row r="19" spans="1:16" x14ac:dyDescent="0.25">
      <c r="A19" s="2" t="s">
        <v>32</v>
      </c>
      <c r="B19" s="2" t="s">
        <v>21</v>
      </c>
      <c r="C19" s="3" t="str">
        <f t="shared" si="0"/>
        <v xml:space="preserve">ProbableMayor </v>
      </c>
      <c r="D19" s="2">
        <v>4</v>
      </c>
      <c r="E19" s="2" t="s">
        <v>31</v>
      </c>
      <c r="F19" s="3" t="s">
        <v>26</v>
      </c>
      <c r="G19" s="1" t="str">
        <f t="shared" si="1"/>
        <v>Extremo</v>
      </c>
      <c r="N19" s="22" t="s">
        <v>79</v>
      </c>
    </row>
    <row r="20" spans="1:16" x14ac:dyDescent="0.25">
      <c r="A20" s="2" t="s">
        <v>32</v>
      </c>
      <c r="B20" s="2" t="s">
        <v>22</v>
      </c>
      <c r="C20" s="3" t="str">
        <f t="shared" si="0"/>
        <v>ProbableCatastrofico</v>
      </c>
      <c r="D20" s="2">
        <v>4</v>
      </c>
      <c r="E20" s="2" t="s">
        <v>31</v>
      </c>
      <c r="F20" s="3" t="s">
        <v>26</v>
      </c>
      <c r="G20" s="1" t="str">
        <f t="shared" si="1"/>
        <v>Extremo</v>
      </c>
      <c r="J20" s="1" t="s">
        <v>52</v>
      </c>
      <c r="K20" s="1">
        <v>33</v>
      </c>
    </row>
    <row r="21" spans="1:16" x14ac:dyDescent="0.25">
      <c r="A21" s="2" t="s">
        <v>17</v>
      </c>
      <c r="B21" s="2" t="s">
        <v>18</v>
      </c>
      <c r="C21" s="3" t="str">
        <f t="shared" si="0"/>
        <v>Casi seguroInsignificante</v>
      </c>
      <c r="D21" s="2">
        <v>3</v>
      </c>
      <c r="E21" s="2" t="s">
        <v>30</v>
      </c>
      <c r="F21" s="3" t="s">
        <v>29</v>
      </c>
      <c r="G21" s="1" t="str">
        <f t="shared" si="1"/>
        <v>Alto</v>
      </c>
    </row>
    <row r="22" spans="1:16" x14ac:dyDescent="0.25">
      <c r="A22" s="2" t="s">
        <v>17</v>
      </c>
      <c r="B22" s="2" t="s">
        <v>19</v>
      </c>
      <c r="C22" s="3" t="str">
        <f t="shared" si="0"/>
        <v>Casi seguroMenor</v>
      </c>
      <c r="D22" s="2">
        <v>3</v>
      </c>
      <c r="E22" s="2" t="s">
        <v>30</v>
      </c>
      <c r="F22" s="3" t="s">
        <v>29</v>
      </c>
      <c r="G22" s="1" t="str">
        <f t="shared" si="1"/>
        <v>Alto</v>
      </c>
      <c r="J22" s="1">
        <v>50</v>
      </c>
      <c r="K22" s="1">
        <f>+$J$22*25%</f>
        <v>12.5</v>
      </c>
      <c r="L22" s="1">
        <f>+K22</f>
        <v>12.5</v>
      </c>
      <c r="N22" s="1">
        <v>1</v>
      </c>
    </row>
    <row r="23" spans="1:16" x14ac:dyDescent="0.25">
      <c r="A23" s="2" t="s">
        <v>17</v>
      </c>
      <c r="B23" s="2" t="s">
        <v>20</v>
      </c>
      <c r="C23" s="3" t="str">
        <f t="shared" si="0"/>
        <v>Casi seguroModerado</v>
      </c>
      <c r="D23" s="2">
        <v>4</v>
      </c>
      <c r="E23" s="2" t="s">
        <v>31</v>
      </c>
      <c r="F23" s="3" t="s">
        <v>26</v>
      </c>
      <c r="G23" s="1" t="str">
        <f t="shared" si="1"/>
        <v>Extremo</v>
      </c>
      <c r="K23" s="1">
        <f t="shared" ref="K23:K25" si="2">+$J$22*25%</f>
        <v>12.5</v>
      </c>
      <c r="L23" s="1">
        <f>+K23+L22</f>
        <v>25</v>
      </c>
      <c r="N23" s="1">
        <v>2</v>
      </c>
    </row>
    <row r="24" spans="1:16" x14ac:dyDescent="0.25">
      <c r="A24" s="2" t="s">
        <v>17</v>
      </c>
      <c r="B24" s="2" t="s">
        <v>21</v>
      </c>
      <c r="C24" s="3" t="str">
        <f t="shared" si="0"/>
        <v xml:space="preserve">Casi seguroMayor </v>
      </c>
      <c r="D24" s="2">
        <v>4</v>
      </c>
      <c r="E24" s="2" t="s">
        <v>31</v>
      </c>
      <c r="F24" s="3" t="s">
        <v>26</v>
      </c>
      <c r="G24" s="1" t="str">
        <f t="shared" si="1"/>
        <v>Extremo</v>
      </c>
      <c r="K24" s="1">
        <f t="shared" si="2"/>
        <v>12.5</v>
      </c>
      <c r="L24" s="1">
        <f t="shared" ref="L24:L25" si="3">+K24+L23</f>
        <v>37.5</v>
      </c>
      <c r="N24" s="1">
        <v>3</v>
      </c>
    </row>
    <row r="25" spans="1:16" x14ac:dyDescent="0.25">
      <c r="A25" s="2" t="s">
        <v>17</v>
      </c>
      <c r="B25" s="2" t="s">
        <v>22</v>
      </c>
      <c r="C25" s="3" t="str">
        <f t="shared" si="0"/>
        <v>Casi seguroCatastrofico</v>
      </c>
      <c r="D25" s="2">
        <v>4</v>
      </c>
      <c r="E25" s="2" t="s">
        <v>31</v>
      </c>
      <c r="F25" s="3" t="s">
        <v>26</v>
      </c>
      <c r="G25" s="1" t="str">
        <f t="shared" si="1"/>
        <v>Extremo</v>
      </c>
      <c r="K25" s="1">
        <f t="shared" si="2"/>
        <v>12.5</v>
      </c>
      <c r="L25" s="1">
        <f t="shared" si="3"/>
        <v>50</v>
      </c>
    </row>
    <row r="30" spans="1:16" ht="45" x14ac:dyDescent="0.25">
      <c r="H30" s="21" t="s">
        <v>59</v>
      </c>
    </row>
    <row r="31" spans="1:16" ht="45" x14ac:dyDescent="0.25">
      <c r="H31" s="21" t="s">
        <v>60</v>
      </c>
    </row>
    <row r="32" spans="1:16" ht="60" x14ac:dyDescent="0.25">
      <c r="H32" s="2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FT-Mapa de riesgos</vt:lpstr>
      <vt:lpstr>Hoja1</vt:lpstr>
      <vt:lpstr>'FT-Mapa de riesgos'!Área_de_impresión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Madrid</dc:creator>
  <cp:lastModifiedBy>jorge mendez</cp:lastModifiedBy>
  <cp:lastPrinted>2018-12-03T14:58:49Z</cp:lastPrinted>
  <dcterms:created xsi:type="dcterms:W3CDTF">2016-04-01T14:27:20Z</dcterms:created>
  <dcterms:modified xsi:type="dcterms:W3CDTF">2018-12-03T21:35:57Z</dcterms:modified>
</cp:coreProperties>
</file>